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5d928b94059c4b87"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5" yWindow="-45" windowWidth="7635" windowHeight="9120" activeTab="3"/>
  </bookViews>
  <sheets>
    <sheet name="KET QUA KD" sheetId="1" r:id="rId1"/>
    <sheet name="CANDOI" sheetId="2" r:id="rId2"/>
    <sheet name="LUU CHUYEN TIEN TE" sheetId="3" r:id="rId3"/>
    <sheet name="THUYET MINH BCTC" sheetId="6" r:id="rId4"/>
  </sheets>
  <externalReferences>
    <externalReference r:id="rId5"/>
  </externalReferences>
  <definedNames>
    <definedName name="_xlnm.Print_Titles" localSheetId="0">'KET QUA KD'!#REF!</definedName>
  </definedNames>
  <calcPr calcId="124519"/>
</workbook>
</file>

<file path=xl/calcChain.xml><?xml version="1.0" encoding="utf-8"?>
<calcChain xmlns="http://schemas.openxmlformats.org/spreadsheetml/2006/main">
  <c r="C36" i="3"/>
  <c r="H27" i="1" l="1"/>
  <c r="G22"/>
  <c r="G11"/>
  <c r="G13" s="1"/>
  <c r="G19" s="1"/>
  <c r="G24" l="1"/>
  <c r="G27" s="1"/>
  <c r="D330" i="6" l="1"/>
  <c r="D281"/>
  <c r="D280"/>
  <c r="D324"/>
  <c r="D317"/>
  <c r="E263" l="1"/>
  <c r="E261"/>
  <c r="D249"/>
  <c r="E202"/>
  <c r="E199"/>
  <c r="D199"/>
  <c r="D202" s="1"/>
  <c r="D188"/>
  <c r="D153"/>
  <c r="D247"/>
  <c r="D331" l="1"/>
  <c r="D282"/>
  <c r="D290"/>
  <c r="C216"/>
  <c r="E153"/>
  <c r="E331"/>
  <c r="E324"/>
  <c r="D293"/>
  <c r="E282"/>
  <c r="E281"/>
  <c r="D197"/>
  <c r="D176"/>
  <c r="D179"/>
  <c r="D181"/>
  <c r="D185"/>
  <c r="B181"/>
  <c r="B185"/>
  <c r="B176"/>
  <c r="E182"/>
  <c r="C181"/>
  <c r="C185"/>
  <c r="E345"/>
  <c r="E327"/>
  <c r="D327"/>
  <c r="D321"/>
  <c r="E321"/>
  <c r="E314"/>
  <c r="D314"/>
  <c r="E299"/>
  <c r="D299"/>
  <c r="N298"/>
  <c r="O298" s="1"/>
  <c r="N297"/>
  <c r="M297"/>
  <c r="O297"/>
  <c r="N296"/>
  <c r="M296"/>
  <c r="O296"/>
  <c r="N295"/>
  <c r="O295" s="1"/>
  <c r="L295"/>
  <c r="M295"/>
  <c r="N294"/>
  <c r="M294"/>
  <c r="O294"/>
  <c r="E293"/>
  <c r="E303"/>
  <c r="E290"/>
  <c r="E269"/>
  <c r="D269"/>
  <c r="E258"/>
  <c r="E260"/>
  <c r="B258"/>
  <c r="B260"/>
  <c r="B263"/>
  <c r="D255"/>
  <c r="D258"/>
  <c r="D260"/>
  <c r="D263"/>
  <c r="C255"/>
  <c r="D250"/>
  <c r="E250"/>
  <c r="E241"/>
  <c r="D241"/>
  <c r="E234"/>
  <c r="D234"/>
  <c r="E230"/>
  <c r="D230"/>
  <c r="D226"/>
  <c r="C226"/>
  <c r="B226"/>
  <c r="F220"/>
  <c r="F219"/>
  <c r="E226"/>
  <c r="F217"/>
  <c r="F218"/>
  <c r="E217"/>
  <c r="E216"/>
  <c r="D217"/>
  <c r="C217"/>
  <c r="F216"/>
  <c r="E200"/>
  <c r="A199"/>
  <c r="E197"/>
  <c r="A197"/>
  <c r="E196"/>
  <c r="D195"/>
  <c r="E194"/>
  <c r="E192"/>
  <c r="E187"/>
  <c r="A185"/>
  <c r="E184"/>
  <c r="E183"/>
  <c r="A181"/>
  <c r="E178"/>
  <c r="E177"/>
  <c r="C176"/>
  <c r="C179"/>
  <c r="E176"/>
  <c r="E164"/>
  <c r="D164"/>
  <c r="E158"/>
  <c r="D158"/>
  <c r="E154"/>
  <c r="D154"/>
  <c r="D149"/>
  <c r="C204" s="1"/>
  <c r="D227" s="1"/>
  <c r="D231" s="1"/>
  <c r="D237" s="1"/>
  <c r="D242" s="1"/>
  <c r="D266" s="1"/>
  <c r="D270" s="1"/>
  <c r="D279" s="1"/>
  <c r="D292" s="1"/>
  <c r="D308" s="1"/>
  <c r="D316" s="1"/>
  <c r="D322" s="1"/>
  <c r="E148"/>
  <c r="C148"/>
  <c r="A148"/>
  <c r="E138"/>
  <c r="E149"/>
  <c r="C138"/>
  <c r="E137"/>
  <c r="D137"/>
  <c r="B179"/>
  <c r="L298"/>
  <c r="L300"/>
  <c r="D201"/>
  <c r="E201"/>
  <c r="C256"/>
  <c r="C258"/>
  <c r="C260"/>
  <c r="C263"/>
  <c r="E22" i="1"/>
  <c r="E11"/>
  <c r="E13" s="1"/>
  <c r="E227" i="6"/>
  <c r="E231"/>
  <c r="E237"/>
  <c r="E242"/>
  <c r="E155"/>
  <c r="D204"/>
  <c r="E195"/>
  <c r="E279"/>
  <c r="E270"/>
  <c r="E292"/>
  <c r="E308"/>
  <c r="E316"/>
  <c r="E322"/>
  <c r="E328"/>
  <c r="E266"/>
  <c r="C188"/>
  <c r="E179"/>
  <c r="E181"/>
  <c r="B188"/>
  <c r="E185"/>
  <c r="E188" s="1"/>
  <c r="D303" l="1"/>
  <c r="D155"/>
  <c r="E19" i="1"/>
  <c r="E24" s="1"/>
  <c r="O299" i="6"/>
  <c r="O301" s="1"/>
  <c r="E27" i="1" l="1"/>
</calcChain>
</file>

<file path=xl/comments1.xml><?xml version="1.0" encoding="utf-8"?>
<comments xmlns="http://schemas.openxmlformats.org/spreadsheetml/2006/main">
  <authors>
    <author>TLC</author>
    <author>Tuyen1</author>
    <author>DUNG</author>
    <author>lytu</author>
  </authors>
  <commentList>
    <comment ref="D142" authorId="0">
      <text>
        <r>
          <rPr>
            <b/>
            <sz val="8"/>
            <color indexed="81"/>
            <rFont val="Tahoma"/>
            <family val="2"/>
          </rPr>
          <t>TLC:</t>
        </r>
        <r>
          <rPr>
            <sz val="8"/>
            <color indexed="81"/>
            <rFont val="Tahoma"/>
            <family val="2"/>
          </rPr>
          <t xml:space="preserve">
Cho vay</t>
        </r>
      </text>
    </comment>
    <comment ref="D152" authorId="1">
      <text>
        <r>
          <rPr>
            <b/>
            <sz val="8"/>
            <color indexed="81"/>
            <rFont val="Tahoma"/>
            <family val="2"/>
          </rPr>
          <t>Tuyen1:</t>
        </r>
        <r>
          <rPr>
            <sz val="8"/>
            <color indexed="81"/>
            <rFont val="Tahoma"/>
            <family val="2"/>
          </rPr>
          <t xml:space="preserve">
No-
ung luong+BHXH</t>
        </r>
      </text>
    </comment>
    <comment ref="E152" authorId="1">
      <text>
        <r>
          <rPr>
            <b/>
            <sz val="8"/>
            <color indexed="81"/>
            <rFont val="Tahoma"/>
            <family val="2"/>
          </rPr>
          <t>Tuyen1:</t>
        </r>
        <r>
          <rPr>
            <sz val="8"/>
            <color indexed="81"/>
            <rFont val="Tahoma"/>
            <family val="2"/>
          </rPr>
          <t xml:space="preserve">
No-
ung luong+BHXH</t>
        </r>
      </text>
    </comment>
    <comment ref="D153" authorId="2">
      <text>
        <r>
          <rPr>
            <b/>
            <sz val="8"/>
            <color indexed="81"/>
            <rFont val="Tahoma"/>
            <family val="2"/>
          </rPr>
          <t>DUNG:</t>
        </r>
        <r>
          <rPr>
            <sz val="8"/>
            <color indexed="81"/>
            <rFont val="Tahoma"/>
            <family val="2"/>
          </rPr>
          <t xml:space="preserve">
NO TK 338+No 1388
No 3383,84,89...</t>
        </r>
      </text>
    </comment>
    <comment ref="E153" authorId="2">
      <text>
        <r>
          <rPr>
            <b/>
            <sz val="8"/>
            <color indexed="81"/>
            <rFont val="Tahoma"/>
            <family val="2"/>
          </rPr>
          <t>DUNG:</t>
        </r>
        <r>
          <rPr>
            <sz val="8"/>
            <color indexed="81"/>
            <rFont val="Tahoma"/>
            <family val="2"/>
          </rPr>
          <t xml:space="preserve">
NO TK 338+No 1388
No 3383,84,89...</t>
        </r>
      </text>
    </comment>
    <comment ref="E161" authorId="3">
      <text>
        <r>
          <rPr>
            <b/>
            <sz val="8"/>
            <color indexed="81"/>
            <rFont val="Tahoma"/>
            <family val="2"/>
          </rPr>
          <t>lytu:</t>
        </r>
        <r>
          <rPr>
            <sz val="8"/>
            <color indexed="81"/>
            <rFont val="Tahoma"/>
            <family val="2"/>
          </rPr>
          <t xml:space="preserve">
No TK 33351</t>
        </r>
      </text>
    </comment>
    <comment ref="D177" authorId="1">
      <text>
        <r>
          <rPr>
            <sz val="8"/>
            <color indexed="81"/>
            <rFont val="Tahoma"/>
            <family val="2"/>
          </rPr>
          <t xml:space="preserve"> may chu KH</t>
        </r>
      </text>
    </comment>
    <comment ref="B178" authorId="3">
      <text>
        <r>
          <rPr>
            <b/>
            <sz val="8"/>
            <color indexed="81"/>
            <rFont val="Tahoma"/>
            <family val="2"/>
          </rPr>
          <t>lytu:</t>
        </r>
        <r>
          <rPr>
            <sz val="8"/>
            <color indexed="81"/>
            <rFont val="Tahoma"/>
            <family val="2"/>
          </rPr>
          <t xml:space="preserve">
Chuyen sang CCDC</t>
        </r>
      </text>
    </comment>
    <comment ref="D193" authorId="1">
      <text>
        <r>
          <rPr>
            <b/>
            <sz val="8"/>
            <color indexed="81"/>
            <rFont val="Tahoma"/>
            <family val="2"/>
          </rPr>
          <t>Tuyen1:</t>
        </r>
        <r>
          <rPr>
            <sz val="8"/>
            <color indexed="81"/>
            <rFont val="Tahoma"/>
            <family val="2"/>
          </rPr>
          <t xml:space="preserve">
may lanh 2HP phong KH/T9 -11</t>
        </r>
      </text>
    </comment>
    <comment ref="F216" authorId="3">
      <text>
        <r>
          <rPr>
            <b/>
            <sz val="8"/>
            <color indexed="81"/>
            <rFont val="Tahoma"/>
            <family val="2"/>
          </rPr>
          <t>lytu:</t>
        </r>
        <r>
          <rPr>
            <sz val="8"/>
            <color indexed="81"/>
            <rFont val="Tahoma"/>
            <family val="2"/>
          </rPr>
          <t xml:space="preserve">
Hoc lieu tra dot 1=5.000dong/CP</t>
        </r>
      </text>
    </comment>
    <comment ref="D229" authorId="3">
      <text>
        <r>
          <rPr>
            <b/>
            <sz val="8"/>
            <color indexed="81"/>
            <rFont val="Tahoma"/>
            <family val="2"/>
          </rPr>
          <t>lytu:</t>
        </r>
        <r>
          <rPr>
            <sz val="8"/>
            <color indexed="81"/>
            <rFont val="Tahoma"/>
            <family val="2"/>
          </rPr>
          <t xml:space="preserve">
Chuyen Tu TSCD sang
</t>
        </r>
      </text>
    </comment>
    <comment ref="E229" authorId="3">
      <text>
        <r>
          <rPr>
            <b/>
            <sz val="8"/>
            <color indexed="81"/>
            <rFont val="Tahoma"/>
            <family val="2"/>
          </rPr>
          <t>lytu:</t>
        </r>
        <r>
          <rPr>
            <sz val="8"/>
            <color indexed="81"/>
            <rFont val="Tahoma"/>
            <family val="2"/>
          </rPr>
          <t xml:space="preserve">
Chuyen Tu TSCD sang
</t>
        </r>
      </text>
    </comment>
    <comment ref="E233" authorId="3">
      <text>
        <r>
          <rPr>
            <b/>
            <sz val="8"/>
            <color indexed="81"/>
            <rFont val="Tahoma"/>
            <family val="2"/>
          </rPr>
          <t>lytu:</t>
        </r>
        <r>
          <rPr>
            <sz val="8"/>
            <color indexed="81"/>
            <rFont val="Tahoma"/>
            <family val="2"/>
          </rPr>
          <t xml:space="preserve">
Chuyen Tu TSCD sang
</t>
        </r>
      </text>
    </comment>
    <comment ref="D249" authorId="1">
      <text>
        <r>
          <rPr>
            <b/>
            <sz val="8"/>
            <color indexed="81"/>
            <rFont val="Tahoma"/>
            <family val="2"/>
          </rPr>
          <t>Tuyen1:</t>
        </r>
        <r>
          <rPr>
            <sz val="8"/>
            <color indexed="81"/>
            <rFont val="Tahoma"/>
            <family val="2"/>
          </rPr>
          <t xml:space="preserve">
CO TK 3388+1388
3382,</t>
        </r>
      </text>
    </comment>
    <comment ref="E249" authorId="1">
      <text>
        <r>
          <rPr>
            <b/>
            <sz val="8"/>
            <color indexed="81"/>
            <rFont val="Tahoma"/>
            <family val="2"/>
          </rPr>
          <t>Tuyen1:</t>
        </r>
        <r>
          <rPr>
            <sz val="8"/>
            <color indexed="81"/>
            <rFont val="Tahoma"/>
            <family val="2"/>
          </rPr>
          <t xml:space="preserve">
CO TK 3388+co1388</t>
        </r>
      </text>
    </comment>
    <comment ref="L294" authorId="1">
      <text>
        <r>
          <rPr>
            <b/>
            <sz val="8"/>
            <color indexed="81"/>
            <rFont val="Tahoma"/>
            <family val="2"/>
          </rPr>
          <t>Tuyen1:SGK tra lai</t>
        </r>
      </text>
    </comment>
    <comment ref="D302" authorId="0">
      <text>
        <r>
          <rPr>
            <b/>
            <sz val="8"/>
            <color indexed="81"/>
            <rFont val="Tahoma"/>
            <family val="2"/>
          </rPr>
          <t>TLC:</t>
        </r>
        <r>
          <rPr>
            <sz val="8"/>
            <color indexed="81"/>
            <rFont val="Tahoma"/>
            <family val="2"/>
          </rPr>
          <t xml:space="preserve">
SGK</t>
        </r>
      </text>
    </comment>
    <comment ref="E302" authorId="3">
      <text>
        <r>
          <rPr>
            <b/>
            <sz val="8"/>
            <color indexed="81"/>
            <rFont val="Tahoma"/>
            <family val="2"/>
          </rPr>
          <t>lytu:</t>
        </r>
        <r>
          <rPr>
            <sz val="8"/>
            <color indexed="81"/>
            <rFont val="Tahoma"/>
            <family val="2"/>
          </rPr>
          <t xml:space="preserve">
SGK,TK khac, TB</t>
        </r>
      </text>
    </comment>
  </commentList>
</comments>
</file>

<file path=xl/sharedStrings.xml><?xml version="1.0" encoding="utf-8"?>
<sst xmlns="http://schemas.openxmlformats.org/spreadsheetml/2006/main" count="716" uniqueCount="648">
  <si>
    <t xml:space="preserve">Giám đốc </t>
  </si>
  <si>
    <t>Nguyễn Khoa Tuyển</t>
  </si>
  <si>
    <t>Nguyễn Văn So</t>
  </si>
  <si>
    <t>L­u chuyÓn thuÇn tõ ho¹t ®éng ®Çu t­</t>
  </si>
  <si>
    <t xml:space="preserve">  Anh h­ëng cña thay ®æi tû gi¸ hèi ®o¸i quy ®æi ngo¹i tÖ</t>
  </si>
  <si>
    <t>Kế toán trưởng</t>
  </si>
  <si>
    <t>Luü kÕ tõ 
®Çu n¨m ®Õn 
cuèi quý nµy
 (N¨m nay)</t>
  </si>
  <si>
    <t>Luü kÕ tõ 
®Çu n¨m ®Õn 
cuèi quý nµy 
(N¨m tr­íc)</t>
  </si>
  <si>
    <t xml:space="preserve">  2. TiÒn chi tr¶ vèn gãp cho c¸c chñ së h÷u, mua l¹i cæ phiÕu cña DN ®· ph¸t hµnh</t>
  </si>
  <si>
    <t xml:space="preserve"> CÔNG TY CP SÁCH-THIẾT BỊ BÌNH THUẬN </t>
  </si>
  <si>
    <t xml:space="preserve"> 70 Nguyễn Văn Trỗi, TP.Phan Thiết - Bình Thuận </t>
  </si>
  <si>
    <t xml:space="preserve"> ĐT: 062 3816118;  Fax: 062 3817595. </t>
  </si>
  <si>
    <t xml:space="preserve"> KẾT QUẢ HOẠT ĐỘNG KINH DOANH  </t>
  </si>
  <si>
    <t xml:space="preserve"> Đơn vị tính: Đồng </t>
  </si>
  <si>
    <t>CHỈ TIÊU</t>
  </si>
  <si>
    <t>Số lũy kế từ đầu năm đến cuối quý này (Năm trước)</t>
  </si>
  <si>
    <t xml:space="preserve"> Doanh thu bán hàng và CCDV </t>
  </si>
  <si>
    <t xml:space="preserve"> Các khoản giảm trừ doanh thu </t>
  </si>
  <si>
    <t xml:space="preserve"> Doanh thu thuần về bán hàng và CCDV </t>
  </si>
  <si>
    <t xml:space="preserve"> Giá vốn hàng bán </t>
  </si>
  <si>
    <t xml:space="preserve"> Lợi nhuận gộp về bán hàng và CCDV </t>
  </si>
  <si>
    <t xml:space="preserve"> Doanh thu hoạt động tài chánh </t>
  </si>
  <si>
    <t xml:space="preserve"> Chi phí tài chánh </t>
  </si>
  <si>
    <t xml:space="preserve">     Trong đó: Chi phí lãi vay </t>
  </si>
  <si>
    <t xml:space="preserve"> Chi phí bán hàng </t>
  </si>
  <si>
    <t xml:space="preserve"> Chi phí quản lý doanh nghiệp </t>
  </si>
  <si>
    <t xml:space="preserve"> Lợi nhuận thuần từ HĐSXKD </t>
  </si>
  <si>
    <t xml:space="preserve"> Thu nhập khác  </t>
  </si>
  <si>
    <t xml:space="preserve"> Chi phí khác </t>
  </si>
  <si>
    <t xml:space="preserve"> Lợi nhuận khác </t>
  </si>
  <si>
    <t xml:space="preserve"> Tổng lợi nhuận trước thuế </t>
  </si>
  <si>
    <t xml:space="preserve"> Chi phí thuế TNDN hiện hành </t>
  </si>
  <si>
    <t xml:space="preserve"> Chi phí thuế TNDN hoãn lại </t>
  </si>
  <si>
    <t xml:space="preserve"> Tổng lợi nhuận sau thuế </t>
  </si>
  <si>
    <t xml:space="preserve"> Lãi suất cơ bản trên cổ phiếu </t>
  </si>
  <si>
    <t>Số lũy kế từ đầu năm 
đến cuối quý này 
(Năm nay)</t>
  </si>
  <si>
    <t>BẢNG CÂN ĐỐI KẾ TOÁN</t>
  </si>
  <si>
    <t>TÀI SẢN</t>
  </si>
  <si>
    <t>MÃ SỐ</t>
  </si>
  <si>
    <t xml:space="preserve"> SỐ ĐẦU NĂM </t>
  </si>
  <si>
    <t xml:space="preserve"> SỐ CUỐI KÌ </t>
  </si>
  <si>
    <t>A. TÀI SẢN NGẮN HẠN</t>
  </si>
  <si>
    <t>I.Tiền và các khoản tương đương tiền</t>
  </si>
  <si>
    <t>1.Tiền</t>
  </si>
  <si>
    <t>2. Các khoản tương đương tiền</t>
  </si>
  <si>
    <t>II. Các khoản đầu tư tài chính ngắn hạn</t>
  </si>
  <si>
    <t>1. Đầu tư ngắn hạn</t>
  </si>
  <si>
    <t>3. Dự phòng giảm giá đầu tư ngắn hạn</t>
  </si>
  <si>
    <t>III. Các khoản phải thu ngắn hạn</t>
  </si>
  <si>
    <t>1. Phải thu của khách hàng</t>
  </si>
  <si>
    <t>2. Trả trước cho người bán</t>
  </si>
  <si>
    <t>3. Phải thu nội bộ ngắn hạn</t>
  </si>
  <si>
    <t>4. Phải thu theo tiến độ hợp đồng XD</t>
  </si>
  <si>
    <t>5. Các khoản phải thu khác</t>
  </si>
  <si>
    <t>6. Dự phòng các khoản PT ng/hạn khó đòi</t>
  </si>
  <si>
    <t>IV. Hàng tồn kho</t>
  </si>
  <si>
    <t>1. Hàng tồn kho</t>
  </si>
  <si>
    <t>2. Dự phòng giảm giá hàng tồn kho</t>
  </si>
  <si>
    <t>V. Tài sản ngắn hạn khác</t>
  </si>
  <si>
    <t>1. Chi phí trả trước ngắn hạn</t>
  </si>
  <si>
    <t>2. Thuế GTGT được khấu trừ</t>
  </si>
  <si>
    <t>3. Thuế và các khoản khác phải thu</t>
  </si>
  <si>
    <t>4. Tài sản ngắn hạn khác</t>
  </si>
  <si>
    <t>B. TÀI SẢN DÀI HẠN</t>
  </si>
  <si>
    <t>I. Các khoản thu dài hạn</t>
  </si>
  <si>
    <t>1. Phải thu dài hạn của khách hàng</t>
  </si>
  <si>
    <t>2. Vốn kinh doanh ở đon vị trực thuộc</t>
  </si>
  <si>
    <t>3. Phải thu dài hạn nội bộ</t>
  </si>
  <si>
    <t>4. Các khoản phải thu dài hạn khác</t>
  </si>
  <si>
    <t>5. Dự phòng phải thu dài hạn khó đòi</t>
  </si>
  <si>
    <t>II. Tài sản cố định</t>
  </si>
  <si>
    <t>1. Tài sản cố định hữu hình</t>
  </si>
  <si>
    <t>- Nguyên giá</t>
  </si>
  <si>
    <t>- Giá trị hao mòn luỹ kế</t>
  </si>
  <si>
    <t>2. Tài sản cố định đi thuê tài chính</t>
  </si>
  <si>
    <t>3. Tài sản cố định vô hình</t>
  </si>
  <si>
    <t>4. Chi phí xây dựng cơ bản dở dang</t>
  </si>
  <si>
    <t>III. Bất động sản đầu tư</t>
  </si>
  <si>
    <t>1. Nguyên giá</t>
  </si>
  <si>
    <t>2. Giá trị hao mòn luỹ kế</t>
  </si>
  <si>
    <t>IV. Các khoản đầu tư tài chính dài hạn</t>
  </si>
  <si>
    <t>1. Đầu tư vào công ty con</t>
  </si>
  <si>
    <t>2. Đầu tư vào CT liên kết,liên doanh</t>
  </si>
  <si>
    <t>3. Đầu tư dài hạn khác</t>
  </si>
  <si>
    <t>4. Dự phòng giám giá CK ĐT dài hạn</t>
  </si>
  <si>
    <t>V. Tài sản dài hạn khác</t>
  </si>
  <si>
    <t>1. Chi phí trả trước dài hạn</t>
  </si>
  <si>
    <t>2. Tài sản thuế thu nhập hoãn lại</t>
  </si>
  <si>
    <t>3. Tài sản dài hạn khác</t>
  </si>
  <si>
    <t>TỔNG CỘNG TÀI SẢN</t>
  </si>
  <si>
    <t>NGUỒN VỐN</t>
  </si>
  <si>
    <t>A. NỢ PHẢI TRẢ</t>
  </si>
  <si>
    <t>I. Nợ ngắn hạn</t>
  </si>
  <si>
    <t>1. Vay và nợ ngắn hạn</t>
  </si>
  <si>
    <t>2. Phải trả cho người bán</t>
  </si>
  <si>
    <t>3. Người mua trả tiền trước</t>
  </si>
  <si>
    <t>4.Thuế và các khoản phải nộp nhà nước</t>
  </si>
  <si>
    <t>5. Phải trả người lao động</t>
  </si>
  <si>
    <t>6. Chi phí phải trả</t>
  </si>
  <si>
    <t>7. Phải trả  nội bộ</t>
  </si>
  <si>
    <t>8. Phải trả theo tiến độ KH HĐ XD</t>
  </si>
  <si>
    <t>9. Các khoản phải trả,phải nộp khác</t>
  </si>
  <si>
    <t>10. Dự phòng phải trả ngắn hạn</t>
  </si>
  <si>
    <t>11. Quỹ khen thưởng phúc lợi</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</si>
  <si>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</si>
  <si>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</si>
  <si>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</si>
  <si>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</si>
  <si>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</si>
  <si>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</si>
  <si>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</si>
  <si>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</si>
  <si>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 Doanh thu chưa thực hiện</t>
  </si>
  <si>
    <t>9. Quỹ phát triển khoa học và công nghệ</t>
  </si>
  <si>
    <t>B. NGUỒN VỐN CHỦ SỞ HỮU</t>
  </si>
  <si>
    <t>I. Vốn chủ sở hữu</t>
  </si>
  <si>
    <t>1. Vốn đầu tư của chủ sở hữu</t>
  </si>
  <si>
    <t>2. Thặng dư vốn cổ phần</t>
  </si>
  <si>
    <t>3. Vốn khác của CSH</t>
  </si>
  <si>
    <t>4. Cổ phiếu ngân quỹ</t>
  </si>
  <si>
    <t>5. Chênh lệch đánh giá lại tài sản</t>
  </si>
  <si>
    <t>6. Chênh lệch tỉ giá hối đoái</t>
  </si>
  <si>
    <t>7. Quỹ đầu tư phát triển</t>
  </si>
  <si>
    <t>8. Quỹ dự phòng tài chính</t>
  </si>
  <si>
    <t>9. Quỹ khác thuộc vốn chủ sở hữu</t>
  </si>
  <si>
    <t>10. Lợi nhuận sau thuế chưa phân phối</t>
  </si>
  <si>
    <t>11. Nguồn vốn đầu tư XDCB</t>
  </si>
  <si>
    <t>12. Quỹ hỗ trợ sắp xếp doanh nghiệp</t>
  </si>
  <si>
    <t>II. Nguồn kinh phí, quỹ khác</t>
  </si>
  <si>
    <t>1. Nguồn kinh phí</t>
  </si>
  <si>
    <t>2. Nguồn kinh phí đã hình thành TSCĐ</t>
  </si>
  <si>
    <t xml:space="preserve"> TỔNG CỘNG NGUỒN VỐN</t>
  </si>
  <si>
    <t>MS</t>
  </si>
  <si>
    <t>TM</t>
  </si>
  <si>
    <t>01</t>
  </si>
  <si>
    <t>02</t>
  </si>
  <si>
    <t>440</t>
  </si>
  <si>
    <t>270</t>
  </si>
  <si>
    <t>268</t>
  </si>
  <si>
    <t>262</t>
  </si>
  <si>
    <t>261</t>
  </si>
  <si>
    <t>260</t>
  </si>
  <si>
    <t>259</t>
  </si>
  <si>
    <t>258</t>
  </si>
  <si>
    <t>252</t>
  </si>
  <si>
    <t>251</t>
  </si>
  <si>
    <t>250</t>
  </si>
  <si>
    <t>242</t>
  </si>
  <si>
    <t>241</t>
  </si>
  <si>
    <t>240</t>
  </si>
  <si>
    <t>230</t>
  </si>
  <si>
    <t>433</t>
  </si>
  <si>
    <t>229</t>
  </si>
  <si>
    <t>432</t>
  </si>
  <si>
    <t>228</t>
  </si>
  <si>
    <t>430</t>
  </si>
  <si>
    <t>227</t>
  </si>
  <si>
    <t>422</t>
  </si>
  <si>
    <t>226</t>
  </si>
  <si>
    <t>421</t>
  </si>
  <si>
    <t>225</t>
  </si>
  <si>
    <t>420</t>
  </si>
  <si>
    <t>224</t>
  </si>
  <si>
    <t>419</t>
  </si>
  <si>
    <t>223</t>
  </si>
  <si>
    <t>418</t>
  </si>
  <si>
    <t>222</t>
  </si>
  <si>
    <t>417</t>
  </si>
  <si>
    <t>221</t>
  </si>
  <si>
    <t>416</t>
  </si>
  <si>
    <t>220</t>
  </si>
  <si>
    <t>415</t>
  </si>
  <si>
    <t>219</t>
  </si>
  <si>
    <t>414</t>
  </si>
  <si>
    <t>218</t>
  </si>
  <si>
    <t>413</t>
  </si>
  <si>
    <t>213</t>
  </si>
  <si>
    <t>412</t>
  </si>
  <si>
    <t>212</t>
  </si>
  <si>
    <t>411</t>
  </si>
  <si>
    <t>211</t>
  </si>
  <si>
    <t>410</t>
  </si>
  <si>
    <t>210</t>
  </si>
  <si>
    <t>400</t>
  </si>
  <si>
    <t>200</t>
  </si>
  <si>
    <t>339</t>
  </si>
  <si>
    <t>158</t>
  </si>
  <si>
    <t>338</t>
  </si>
  <si>
    <t>154</t>
  </si>
  <si>
    <t>337</t>
  </si>
  <si>
    <t>152</t>
  </si>
  <si>
    <t>336</t>
  </si>
  <si>
    <t>151</t>
  </si>
  <si>
    <t>335</t>
  </si>
  <si>
    <t>150</t>
  </si>
  <si>
    <t>334</t>
  </si>
  <si>
    <t>333</t>
  </si>
  <si>
    <t>149</t>
  </si>
  <si>
    <t>332</t>
  </si>
  <si>
    <t>141</t>
  </si>
  <si>
    <t>331</t>
  </si>
  <si>
    <t>140</t>
  </si>
  <si>
    <t>330</t>
  </si>
  <si>
    <t>139</t>
  </si>
  <si>
    <t>323</t>
  </si>
  <si>
    <t>135</t>
  </si>
  <si>
    <t>320</t>
  </si>
  <si>
    <t>134</t>
  </si>
  <si>
    <t>319</t>
  </si>
  <si>
    <t>133</t>
  </si>
  <si>
    <t>318</t>
  </si>
  <si>
    <t>132</t>
  </si>
  <si>
    <t>317</t>
  </si>
  <si>
    <t>131</t>
  </si>
  <si>
    <t>316</t>
  </si>
  <si>
    <t>130</t>
  </si>
  <si>
    <t>315</t>
  </si>
  <si>
    <t>129</t>
  </si>
  <si>
    <t>314</t>
  </si>
  <si>
    <t>121</t>
  </si>
  <si>
    <t>313</t>
  </si>
  <si>
    <t>120</t>
  </si>
  <si>
    <t>312</t>
  </si>
  <si>
    <t>112</t>
  </si>
  <si>
    <t>311</t>
  </si>
  <si>
    <t>111</t>
  </si>
  <si>
    <t>310</t>
  </si>
  <si>
    <t>110</t>
  </si>
  <si>
    <t>300</t>
  </si>
  <si>
    <t>100</t>
  </si>
  <si>
    <t>C«ng ty Cæ phÇn S¸ch-ThiÕt bÞ B×nh ThuËn</t>
  </si>
  <si>
    <t>70</t>
  </si>
  <si>
    <t xml:space="preserve">  TiÒn vµ t­¬ng ®­¬ng tiÒn cuèi kú (70=50+60+61)</t>
  </si>
  <si>
    <t>61</t>
  </si>
  <si>
    <t>60</t>
  </si>
  <si>
    <t xml:space="preserve">  TiÒn vµ t­¬ng ®­¬ng tiÒn ®Çu kú</t>
  </si>
  <si>
    <t>50</t>
  </si>
  <si>
    <t xml:space="preserve">  L­u chuyÓn tiÒn thuÇn trong kú (50=20+30+40)</t>
  </si>
  <si>
    <t>40</t>
  </si>
  <si>
    <t xml:space="preserve">  L­u chuyÓn tiÒn thuÇn tõ ho¹t ®éng tµi chÝnh</t>
  </si>
  <si>
    <t>36</t>
  </si>
  <si>
    <t xml:space="preserve">  6. Cæ tøc lîi nhuËn ®· tr¶ cho chñ së h÷u</t>
  </si>
  <si>
    <t>35</t>
  </si>
  <si>
    <t xml:space="preserve">  5. TiÒn chi tr¶ nî thuª tµi chÝnh</t>
  </si>
  <si>
    <t>34</t>
  </si>
  <si>
    <t xml:space="preserve">  4. TiÒn chi tr¶ nî gèc vay</t>
  </si>
  <si>
    <t>33</t>
  </si>
  <si>
    <t xml:space="preserve">  3. TiÒn vay ng¾n h¹n, dµi h¹n nhËn ®­îc</t>
  </si>
  <si>
    <t>32</t>
  </si>
  <si>
    <t>31</t>
  </si>
  <si>
    <t xml:space="preserve">  1. TiÒn thu tõ ph¸t hµnh cæ phiÕu. nhËn vèn gãp cña chñ së h÷u</t>
  </si>
  <si>
    <t>III. L­u chuyÓn tiÒn tõ hoat ®éng tµi chÝnh</t>
  </si>
  <si>
    <t>30</t>
  </si>
  <si>
    <t>27</t>
  </si>
  <si>
    <t xml:space="preserve">  7.  TiÒn thu l·i cho vay, cæ tøc vµ lîi nhuËn ®­îc chia</t>
  </si>
  <si>
    <t>26</t>
  </si>
  <si>
    <t xml:space="preserve">  6. TiÒn thu håi ®Çu t­ gãp vèn vµo ®¬n vÞ kh¸c</t>
  </si>
  <si>
    <t>25</t>
  </si>
  <si>
    <t xml:space="preserve">  5. TiÒn chi ®Çu t­ gãp vèn vµo ®¬n vÞ kh¸c</t>
  </si>
  <si>
    <t>24</t>
  </si>
  <si>
    <t xml:space="preserve">  4. TiÒn thu håi cho vay, b¸n l¹i c¸c c«ng cô nî cña ®¬n vÞ kh¸c</t>
  </si>
  <si>
    <t>23</t>
  </si>
  <si>
    <t xml:space="preserve">  3. TiÒn chi cho vay, mua c¸c c«ng cô nî cña c¸c ®¬n vÞ kh¸c</t>
  </si>
  <si>
    <t>22</t>
  </si>
  <si>
    <t xml:space="preserve">  2. TiÒn thu tõ thanh lý, nh­îng b¸n TSC§ vµ tµi s¶n dµi h¹n kh¸c</t>
  </si>
  <si>
    <t>21</t>
  </si>
  <si>
    <t xml:space="preserve">  1. TiÒn chi ®Ó mua s¾m, x©y dùng TSC§ vµ c¸c tµi s¶n dµi h¹n kh¸c</t>
  </si>
  <si>
    <t>II. L­u chuyÓn tiÒn tõ ho¹t ®éng ®Çu t­</t>
  </si>
  <si>
    <t>20</t>
  </si>
  <si>
    <t xml:space="preserve">      L­u chuyÓn tiÒn thuÇn tõ ho¹t ®éng kinh doanh</t>
  </si>
  <si>
    <t>07</t>
  </si>
  <si>
    <t xml:space="preserve">  7. TiÒn chi kh¸c tõ ho¹t ®éng kinh doanh</t>
  </si>
  <si>
    <t>06</t>
  </si>
  <si>
    <t xml:space="preserve">  6. TiÒn thu kh¸c tõ ho¹t ®éng kinh doanh</t>
  </si>
  <si>
    <t>05</t>
  </si>
  <si>
    <t xml:space="preserve">  5. TiÒn chi nép thuÕ thu nhËp doanh nghiÖp</t>
  </si>
  <si>
    <t>04</t>
  </si>
  <si>
    <t xml:space="preserve">  4. TiÒn chi tr¶ l·i vay</t>
  </si>
  <si>
    <t>03</t>
  </si>
  <si>
    <t xml:space="preserve">  3. TiÒn chi tr¶ cho ng­êi lao ®éng</t>
  </si>
  <si>
    <t xml:space="preserve">  2. TiÒn chi tr¶ cho ng­êi cung cÊp hµng hãa vµ dÞch vu</t>
  </si>
  <si>
    <t xml:space="preserve">  1. TiÒn thu tõ b¸n hµng,CCDC vµ doanh thu kh¸c</t>
  </si>
  <si>
    <t>I . L­u chuyÓn tiÒn tõ ho¹t ®éng kinh doanh</t>
  </si>
  <si>
    <t>ChØ tiªu</t>
  </si>
  <si>
    <t>(Ph­¬ng ph¸p trùc tiÕp)</t>
  </si>
  <si>
    <t>L­u chuyÓn tiÒn tÖ</t>
  </si>
  <si>
    <t xml:space="preserve">THUYEÁT MINH BAÙO CAÙO TAØI CHÍNH </t>
  </si>
  <si>
    <t>I. Đặc điểm hoạt động</t>
  </si>
  <si>
    <t xml:space="preserve">    Hình thức sở hữu vốn:</t>
  </si>
  <si>
    <t xml:space="preserve">        CTy Cổ phần vốn góp, trong đó Nhà Xuất bản Giáo dục Việt Nam (DNNN) nắm giữ 40 % vốn điều lệ.</t>
  </si>
  <si>
    <t>1- Hình thức sở hữu vốn : Cty Cổ phần,cổ đông góp vốn 100%</t>
  </si>
  <si>
    <t xml:space="preserve">    Ngành nghề kinh doanh chính:</t>
  </si>
  <si>
    <r>
      <t>1.     </t>
    </r>
    <r>
      <rPr>
        <sz val="11"/>
        <rFont val="Times New Roman"/>
        <family val="1"/>
      </rPr>
      <t>Bán buôn đồ dùng khác (sách giáo khoa).</t>
    </r>
  </si>
  <si>
    <r>
      <t>2.     </t>
    </r>
    <r>
      <rPr>
        <sz val="11"/>
        <rFont val="Times New Roman"/>
        <family val="1"/>
      </rPr>
      <t>Bán buôn thiết bị khác (thiết bị giáo dục, văn phòng phẩm)</t>
    </r>
  </si>
  <si>
    <r>
      <t>3.     </t>
    </r>
    <r>
      <rPr>
        <sz val="11"/>
        <rFont val="Times New Roman"/>
        <family val="1"/>
      </rPr>
      <t>Sản xuất thiết bị giáo dục, văn phòng phẩm.</t>
    </r>
  </si>
  <si>
    <r>
      <t>4.     </t>
    </r>
    <r>
      <rPr>
        <sz val="11"/>
        <rFont val="Times New Roman"/>
        <family val="1"/>
      </rPr>
      <t>In ấn.</t>
    </r>
  </si>
  <si>
    <r>
      <t>5.     </t>
    </r>
    <r>
      <rPr>
        <sz val="11"/>
        <rFont val="Times New Roman"/>
        <family val="1"/>
      </rPr>
      <t>Dịch vụ liên quan đến in (phát hành các loại ấn phẩm)</t>
    </r>
  </si>
  <si>
    <r>
      <t>6.     </t>
    </r>
    <r>
      <rPr>
        <sz val="11"/>
        <rFont val="Times New Roman"/>
        <family val="1"/>
      </rPr>
      <t>Hoạt động dịch vụ tài chính khác (đầu tư vốn hoạt động tài chính: Chứng khoán, cổ phần)</t>
    </r>
  </si>
  <si>
    <r>
      <t>7.     </t>
    </r>
    <r>
      <rPr>
        <sz val="11"/>
        <rFont val="Times New Roman"/>
        <family val="1"/>
      </rPr>
      <t>Mở siêu thị, cho thuê văn phòng</t>
    </r>
  </si>
  <si>
    <r>
      <t>8.     </t>
    </r>
    <r>
      <rPr>
        <sz val="11"/>
        <rFont val="Times New Roman"/>
        <family val="1"/>
      </rPr>
      <t>Xây dựng nhà các loại</t>
    </r>
  </si>
  <si>
    <r>
      <t>9.     </t>
    </r>
    <r>
      <rPr>
        <sz val="11"/>
        <rFont val="Times New Roman"/>
        <family val="1"/>
      </rPr>
      <t>Xây dựng công trình kỹ thuật dân dụng khác (công trình công nghiệp)</t>
    </r>
  </si>
  <si>
    <r>
      <t xml:space="preserve">10.   </t>
    </r>
    <r>
      <rPr>
        <sz val="11"/>
        <rFont val="Times New Roman"/>
        <family val="1"/>
      </rPr>
      <t>Bán buôn vật liệu xây dựng</t>
    </r>
  </si>
  <si>
    <r>
      <t xml:space="preserve">11.   </t>
    </r>
    <r>
      <rPr>
        <sz val="11"/>
        <rFont val="Times New Roman"/>
        <family val="1"/>
      </rPr>
      <t>Hoạt động tư vấn kỷ thuật có liên quan (tư vấn lập dự án đầu tư xây dựng)</t>
    </r>
  </si>
  <si>
    <t>II. Niên độ kế toán, đơn vị tiền tệ sử dụng trong kế toán</t>
  </si>
  <si>
    <t>Niên độ kế toán bắt đầu từ ngày 01 tháng 01 và kết thúc vào ngày 31 tháng 12 hàng năm.</t>
  </si>
  <si>
    <t>Báo cáo tài chính và các nghiệp vụ kế toán được lập và ghi sổ bằng Đồng Việt Nam (VND).</t>
  </si>
  <si>
    <t>III.Chuẩn mực và chế độ kế toán áp dụng</t>
  </si>
  <si>
    <t>Công ty áp dụng Chế độ kế toán Việt Nam, ban hành theo Quyết định số 15/2006/QĐ-BTC ngày 20/03/2006,</t>
  </si>
  <si>
    <t>thông tư 244/2009/TT-BTC và Hệ thống Chuẩn mực Kế toán Việt Nam do Bộ Tài chính ban hành.</t>
  </si>
  <si>
    <t>Hình thức kế toán: Nhật ký chung.</t>
  </si>
  <si>
    <t>IV.Tóm tắt các chính sách kế toán chủ yếu</t>
  </si>
  <si>
    <t>4.1  Tiền và các khoản tương đương tiền</t>
  </si>
  <si>
    <t>Tiền bao gồm: Tiền mặt, tiền gửi ngân hàng và tiền đang chuyển.</t>
  </si>
  <si>
    <t>Các khoản tương đương tiền là các khoản đầu tư ngắn hạn có thời hạn thu hồi hoặc đáo hạn không quá 3</t>
  </si>
  <si>
    <t xml:space="preserve"> tháng kể từ ngày mua, có khả năng chuyển đổi dễ dàng thành một lượng tiền xác định và không có nhiều rũi</t>
  </si>
  <si>
    <t xml:space="preserve"> ro trong chuyển đổi thành tiền.</t>
  </si>
  <si>
    <t>4.2   Các nghiệp vụ bằng ngoại tệ</t>
  </si>
  <si>
    <t xml:space="preserve"> Các nghiệp vụ phát sinh bằng ngoại tệ được chuyển đổi sang đồng Việt Nam theo tỷ giá do Ngân hàng Nhà</t>
  </si>
  <si>
    <t xml:space="preserve">nước Việt Nam công bố trên thị trường ngoại tệ liên ngân hàng tại thời điểm phát sinh. </t>
  </si>
  <si>
    <t xml:space="preserve"> Các tài khoản có số dư ngoại tệ được chuyển đổi sang đồng Việt Nam theo tỷ giá trên thị trường ngoại tệ</t>
  </si>
  <si>
    <t xml:space="preserve">liên ngân hàng tại thời điểm kết thúc niên độ kế toán. </t>
  </si>
  <si>
    <t xml:space="preserve"> Chênh lệch tỷ giá ngoại tệ phát sinh trong kỳ và chênh lệch tỷ giá do đánh giá lại số dư ngoại tệ cuối kỳ của</t>
  </si>
  <si>
    <t>các khoản nợ dài hạn được phản ánh vào kết quả hoạt động kinh doanh trong kỳ. Chênh lệch tỷ giá do đánh</t>
  </si>
  <si>
    <t>giá lại số dư ngoại tệ cuối kỳ của tiền mặt, tiền gửi, tiền đang chuyển, các khoản ngắn hạn thì để lại số dư</t>
  </si>
  <si>
    <t xml:space="preserve">trên báo cáo tài chính, đầu năm sau ghi bút toán ngược lại để xóa số dư. </t>
  </si>
  <si>
    <t>4.3  Các khoản phải thu</t>
  </si>
  <si>
    <t xml:space="preserve"> Các khoản phải thu được trình bày trên báo cáo tài chính theo giá trị ghi sổ các khoản phải thu khách  hàng</t>
  </si>
  <si>
    <t xml:space="preserve"> và phải thu khác.</t>
  </si>
  <si>
    <t xml:space="preserve"> Dự phòng nợ phải thu khó đòi thể hiện phần giá trị dự kiến bị tổn thất do các khoản phải thu không được khách</t>
  </si>
  <si>
    <t xml:space="preserve"> hàng thanh toán phát sinh đối với số dư các khoản phải thu tại thời điểm kết thúc niên độ kế toán. Việc trích</t>
  </si>
  <si>
    <t>lập dự phòng thực hiện theo hướng dẫn tại Thông tư số 228/2009/TT-BTC ngày 7/12/2009 của Bộ Tài chính.</t>
  </si>
  <si>
    <t>4.4  Hàng tồn kho</t>
  </si>
  <si>
    <t xml:space="preserve"> Hàng tồn kho được ghi nhận theo giá thấp hơn giữa giá gốc và giá trị thuần có thể thực hiện được. </t>
  </si>
  <si>
    <t xml:space="preserve"> Giá gốc hàng tồn kho bao gồm chi phí mua, chi phí chế biến và các chi phí liên quan trực tiếp khác phát sinh để </t>
  </si>
  <si>
    <t xml:space="preserve">có được hàng tồn kho ở địa điểm và trạng thái hiện tại. Giá trị thuần có thể thực hiện là giá bán ước tính trừ đi </t>
  </si>
  <si>
    <t xml:space="preserve">chi phí ước tính để hoàn thành hàng tồn kho và chi phí ước tính cần thiết cho việc tiêu thụ chúng. </t>
  </si>
  <si>
    <t>Giá trị hàng tồn kho cuối kỳ được xác định theo phương pháp bình quân gia quyền và hạch toán kế toán theo</t>
  </si>
  <si>
    <t>phương pháp kê khai thường xuyên.</t>
  </si>
  <si>
    <t>Lập dự phòng thực hiện theo hướng dẫn tại Thông tư số 228/2009/TT-BTC ngày 7/12/2009 của Bộ Tài chính.</t>
  </si>
  <si>
    <t>4.5  Các khoản đầu tư tài chính</t>
  </si>
  <si>
    <t xml:space="preserve"> Các khoản đầu tư vào công ty con, công ty liên kết, công ty liên doanh và các khoản đầu tư tài chính khác</t>
  </si>
  <si>
    <t xml:space="preserve"> được ghi nhận theo giá gốc. </t>
  </si>
  <si>
    <t xml:space="preserve"> Dự phòng được lập cho các khoản giảm giá đầu tư nếu phát sinh tại ngày kết thúc niên độ kế toán. </t>
  </si>
  <si>
    <t>Trích lập dự phòng thực hiện theo hướng dẫn tại Thông tư số 228/2009/TT-BTC ngày 7/12/2009 của BTC.</t>
  </si>
  <si>
    <t>4.6  Tài sản cố định hữu hình</t>
  </si>
  <si>
    <t xml:space="preserve">       Nguyên giá</t>
  </si>
  <si>
    <t>Tài sản cố định hữu hình được phản ánh theo nguyên giá trừ đi khấu hao luỹ kế.</t>
  </si>
  <si>
    <t>Nguyên giá bao gồm giá mua và toàn bộ các chi phí mà Công ty bỏ ra để có được tài sản cố định tính đến</t>
  </si>
  <si>
    <t xml:space="preserve"> thời điểm đưa tài sản cố định đó vào trạng thái sẵn sàng sử dụng. Các chi phí phát sinh sau ghi nhận ban đầu </t>
  </si>
  <si>
    <t xml:space="preserve">chỉ được ghi tăng nguyên giá tài sản cố định nếu các chi phí này chắc chắn làm tăng lợi ích kinh tế trong tương </t>
  </si>
  <si>
    <t>lai do sử dụng tài sản đó. Các chi phí không thỏa mãn điều kiện trên được ghi nhận là chi phí trong kỳ.</t>
  </si>
  <si>
    <t xml:space="preserve">      Khấu hao</t>
  </si>
  <si>
    <t xml:space="preserve">Khấu hao được tính theo phương pháp đường thẳng dựa trên thời gian hữu dụng ước tính của tài sản. </t>
  </si>
  <si>
    <t>Mức khấu hao phù hợp với Quyết định số 206/2003/QĐ-BTC ngày 12 tháng 12 năm 2003 của Bộ Tài chính.</t>
  </si>
  <si>
    <t>Mức khấu hao cụ thể như sau:</t>
  </si>
  <si>
    <t xml:space="preserve">Loại tài sản </t>
  </si>
  <si>
    <t>Thời gian khấu hao (năm)</t>
  </si>
  <si>
    <t>Nhà cửa, vật kiến trúc</t>
  </si>
  <si>
    <t xml:space="preserve"> 5 – 30</t>
  </si>
  <si>
    <t>Phương tiện vận tải</t>
  </si>
  <si>
    <t xml:space="preserve">  8 -  10</t>
  </si>
  <si>
    <t>Dụng cụ quản lý</t>
  </si>
  <si>
    <t>5 – 7</t>
  </si>
  <si>
    <t>4.7  Chi phí trả trước dài hạn</t>
  </si>
  <si>
    <t xml:space="preserve">Chi phí trả trước dài hạn phản ánh các chi phí thực tế đã phát sinh nhưng có liên quan đến kết quả hoạt động </t>
  </si>
  <si>
    <t xml:space="preserve">sản xuất kinh doanh của nhiều niên độ kế toán. Chi phí trả trước dài hạn được phân bổ trong khoảng thời </t>
  </si>
  <si>
    <t>gian mà lợi ích kinh tế được dự kiến tạo ra.</t>
  </si>
  <si>
    <t>4.8  Các khoản phải trả và chi phí trích trước</t>
  </si>
  <si>
    <t>Các khoản phải trả và chi phí trích trước được ghi nhận cho số tiền phải trả trong tương lai liên quan đến hàng</t>
  </si>
  <si>
    <t xml:space="preserve"> hóa và DV đã nhận được không phụ thuộc vào việc CTy đã nhận được hóa đơn của nhà cung cấp hay chưa.</t>
  </si>
  <si>
    <t>4.9  Quỹ dự phòng trợ cấp mất việc làm</t>
  </si>
  <si>
    <t xml:space="preserve">Quỹ dự phòng về trợ cấp mất việc làm được Công ty trích lập theo quy định tại Thông tư số 82/2003/TT-BTC </t>
  </si>
  <si>
    <t>ngày 14/08/2003 của Bộ Tài chính.</t>
  </si>
  <si>
    <t>4.10 Chi phí vay</t>
  </si>
  <si>
    <t xml:space="preserve">Chi phí đi vay trong giai đoạn đầu tư xây dựng các công trình xây dựng cơ bản dở dang được tính vào giá trị </t>
  </si>
  <si>
    <t>của tài sản đó. Khi công trình hoàn thành thì chi phí đi vay được tính vào chi phí tài chính trong kỳ.</t>
  </si>
  <si>
    <t>Tất cả các chi phí đi vay khác được ghi nhận vào chi phí tài chính trong kỳ khi phát sinh.</t>
  </si>
  <si>
    <t>4.11 Quỹ tiền lương</t>
  </si>
  <si>
    <t>4.12 Ghi nhận doanh thu</t>
  </si>
  <si>
    <t xml:space="preserve">    - Doanh thu bán hàng và cung cấp dịch vụ được ghi nhận khi có khả năng thu được các lợi ích kinh tế và </t>
  </si>
  <si>
    <t>có thể xác định được một cách chắc chắn, đồng thời thỏa mãn điều kiện sau:</t>
  </si>
  <si>
    <t xml:space="preserve">    - Doanh thu bán hàng được ghi nhận khi những rủi ro đáng kể và quyền sở hữu về sản phẩm đã được </t>
  </si>
  <si>
    <t xml:space="preserve">chuyển giao cho người mua và không còn khả năng đáng kể nào làm thay đổi quyết định của </t>
  </si>
  <si>
    <t>hai bên về giá bán hoặc khả năng trả lại hàng.</t>
  </si>
  <si>
    <t xml:space="preserve">    - Doanh thu cung cấp dịch vụ được ghi nhận khi đã hoàn thành dịch vụ. Trường hợp dịch vụ được thực</t>
  </si>
  <si>
    <t xml:space="preserve"> hiện trong nhiều kỳ kế toán thì việc xác định doanh thu trong từng kỳ được thực hiện căn cứ vào tỷ lệ hoàn </t>
  </si>
  <si>
    <t xml:space="preserve"> thành dịch vụ tại ngày kết thúc năm tài chính.</t>
  </si>
  <si>
    <t xml:space="preserve">    - Doanh thu hoạt động tài chính được ghi nhận khi doanh thu được xác định tương đối chắc chắn có khả </t>
  </si>
  <si>
    <t xml:space="preserve"> năng thu được lợi ích kinh tế từ giao dịch đó.</t>
  </si>
  <si>
    <t xml:space="preserve">    - Tiền lãi được ghi nhận trên cơ sở thời gian và lãi suất thực tế.</t>
  </si>
  <si>
    <t xml:space="preserve">    - Cổ tức và lợi nhuận được chia được ghi nhận khi cổ đông được quyền nhận cổ tức hoặc các bên tham</t>
  </si>
  <si>
    <t>gia góp vốn được quyền nhận lợi nhuận từ việc góp vốn.</t>
  </si>
  <si>
    <t>4.13 Thuế thu nhập doanh nghiệp</t>
  </si>
  <si>
    <t xml:space="preserve"> - Chi phí thuế thu nhập doanh nghiệp trong kỳ bao gồm thuế thu nhập hiện hành và thuế thu nhập hoãn lại</t>
  </si>
  <si>
    <t xml:space="preserve"> - Thuế thu nhập hiện hành là khoản thuế được tính dựa trên thu nhập chịu thuế trong kỳ với thuế suất có hiệu</t>
  </si>
  <si>
    <t xml:space="preserve"> lực tại ngày kết thúc kỳ kế toán. Thu nhập chịu thuế chênh lệch so với lợi nhuận kế toán là do điều chỉnh các</t>
  </si>
  <si>
    <t xml:space="preserve"> khoản chênh lệch tạm thời giữa thuế và kế toán cũng như điều chỉnh các khoản thu nhập và chi phí không phải</t>
  </si>
  <si>
    <t xml:space="preserve"> chịu thuế hay không được khấu trừ.</t>
  </si>
  <si>
    <t xml:space="preserve"> - Thuế thu nhập hoãn lại được xác định cho các khoản chênh lệch tạm thời tại ngày kết thúc kỳ kế toán giữa </t>
  </si>
  <si>
    <t xml:space="preserve">cơ sở tính thuế thu nhập của các tài sản và nợ phải trả và giá trị ghi sổ của chúng cho mục đích báo cáo tài </t>
  </si>
  <si>
    <t xml:space="preserve"> chính. Thuế thu nhập hoãn lại phải trả được ghi nhận cho tất cả các khoản chênh lệch tạm thời. Tài sản thuế </t>
  </si>
  <si>
    <t xml:space="preserve">thu nhập hoãn lại chỉ được ghi nhận khi chắc chắn trong tương lai sẽ có lợi nhuận tính thuế để sử dụng những </t>
  </si>
  <si>
    <t xml:space="preserve">chênh lệch tạm thời được khấu trừ này. Giá trị của thuế thu nhập hoãn lại được tính theo thuế suất dự tính sẽ </t>
  </si>
  <si>
    <t>áp dụng cho năm tài sản được thu hồi hay nợ phải trả được thanh toán dựa trên các mức thuế suất có hiệu lực</t>
  </si>
  <si>
    <t xml:space="preserve">  tại ngày kết thúc niên độ kế toán.</t>
  </si>
  <si>
    <t xml:space="preserve"> - Giá trị ghi sổ của tài sản thuế thu nhập doanh nghiệp hoãn lại phải được xem xét lại vào ngày kết thúc kỳ kế</t>
  </si>
  <si>
    <t xml:space="preserve"> toán và phải giảm giá trị ghi sổ của tài sản thuế thu nhập hoãn lại đến mức đảm bảo chắc chắn có đủ lợi nhuận</t>
  </si>
  <si>
    <t>tính thuế cho phép lợi ích của một phần hoặc toàn bộ tài sản thuế thu nhập hoãn lại được sử dụng.</t>
  </si>
  <si>
    <t>4.14 Thuế suất và các lệ phí nộp Ngân sách mà Công ty đang áp dụng</t>
  </si>
  <si>
    <t xml:space="preserve"> - Thuế Giá trị gia tăng: Đối với Sách giáo khoa, Sách tham khảo thuộc đối tượng không chịu thuế; </t>
  </si>
  <si>
    <t>đối với Thiết bị văn phòng, Từ điển áp dụng mức thuế suất 5%; còn đối với thiết bị tài liệu khác như tem, nhãn,</t>
  </si>
  <si>
    <t xml:space="preserve"> mẫu biểu, thiết bị….áp dụng mức thuế suất 10%.</t>
  </si>
  <si>
    <t xml:space="preserve"> - Thuế Thu nhập doanh nghiệp: Áp dụng mức thuế suất thuế thu nhập doanh nghiệp là 25%.</t>
  </si>
  <si>
    <t xml:space="preserve"> - Các loại Thuế khác và Lệ phí nộp theo quy định hiện hành.</t>
  </si>
  <si>
    <t>4.15 Các bên liên quan</t>
  </si>
  <si>
    <t xml:space="preserve"> - Các bên được coi là liên quan nếu một bên có khả năng kiểm soát hoặc có ảnh hưởng đáng kể đối với bên</t>
  </si>
  <si>
    <t xml:space="preserve"> kia trong việc ra quyết định về các chính sách tài chính và hoạt động.</t>
  </si>
  <si>
    <t xml:space="preserve">V. Thông tin bổ sung cho các khoản mục trình bày trong Bảng cân đối kế toán  </t>
  </si>
  <si>
    <t xml:space="preserve">V.Thông tin bổ sung cho các khoản mục trình bày trong Bảng cân đối kế toán  </t>
  </si>
  <si>
    <t>1. Tiền</t>
  </si>
  <si>
    <t xml:space="preserve"> -Tieàn maët</t>
  </si>
  <si>
    <t xml:space="preserve"> -Tieàn gôûi ngaân haøng</t>
  </si>
  <si>
    <t xml:space="preserve"> -Tieàn ñang chuyeån</t>
  </si>
  <si>
    <t>Coäng</t>
  </si>
  <si>
    <t>2. Các khoản đầu tư tài chính ngắn hạn</t>
  </si>
  <si>
    <t>Soá löôïng</t>
  </si>
  <si>
    <t>Giaù trò</t>
  </si>
  <si>
    <t xml:space="preserve"> - Coå phieáu ñaàu tö ngaén haïn (chi tieát) </t>
  </si>
  <si>
    <t>-</t>
  </si>
  <si>
    <t xml:space="preserve"> - Traùi phieáu ñaàu tö ngaén haïn (chi tieát) </t>
  </si>
  <si>
    <t xml:space="preserve"> - Ñaàu tö ngaén haïn khaùc</t>
  </si>
  <si>
    <t xml:space="preserve"> - Döï phoøng giaûm giaù ñaàu tö ngaén haïn</t>
  </si>
  <si>
    <t xml:space="preserve"> - Lí do thay ñoái vôùi töøng khoaûn ñaàu tö/</t>
  </si>
  <si>
    <t>   loaïi coå phieáu, traùi phieáu:</t>
  </si>
  <si>
    <t xml:space="preserve"> +Veà soá löôïng</t>
  </si>
  <si>
    <t xml:space="preserve"> + Veà giaù trò</t>
  </si>
  <si>
    <t>3. Các khoản phải thu ngắn hạn khác</t>
  </si>
  <si>
    <t xml:space="preserve"> -Phaûi thu veà coå phaàn hoùa</t>
  </si>
  <si>
    <t xml:space="preserve"> -Phaûi thu veà coå töùc vaø lôïi nhuaän ñöôïc chia</t>
  </si>
  <si>
    <t xml:space="preserve"> -Phaûi thu ngöôøi lao ñoäng</t>
  </si>
  <si>
    <t xml:space="preserve"> +Phaûi  thu  khaùc</t>
  </si>
  <si>
    <t>Coäng:</t>
  </si>
  <si>
    <t>4. Hàng tồn kho</t>
  </si>
  <si>
    <t xml:space="preserve"> -Haøng Hoaù</t>
  </si>
  <si>
    <t xml:space="preserve"> -Haøng göûi ñi baùn</t>
  </si>
  <si>
    <t xml:space="preserve">     Coäng:</t>
  </si>
  <si>
    <t>5. Tài sản ngắn hạn khác</t>
  </si>
  <si>
    <t>Tạm ứng</t>
  </si>
  <si>
    <t>Thuế TN cá nhân</t>
  </si>
  <si>
    <t>Tài sản thiếu chờ xử lý</t>
  </si>
  <si>
    <t>Ký quỹ, ký cược ngắn hạn</t>
  </si>
  <si>
    <t>6.  Tài sản cố định</t>
  </si>
  <si>
    <t xml:space="preserve">Nguyeân gía </t>
  </si>
  <si>
    <t xml:space="preserve"> Soá dö ñaàu naêm</t>
  </si>
  <si>
    <t xml:space="preserve">  -Taêng trong kyø</t>
  </si>
  <si>
    <t xml:space="preserve">  -Giaûm trong kyø</t>
  </si>
  <si>
    <t xml:space="preserve"> Soá dö cuoái kyø:</t>
  </si>
  <si>
    <t>Khaáu hao (luõy keá)</t>
  </si>
  <si>
    <t xml:space="preserve">  -Khaáu hao trong kyø</t>
  </si>
  <si>
    <t>Gía trò coøn laïi</t>
  </si>
  <si>
    <t xml:space="preserve"> Soá ñaàu naêm</t>
  </si>
  <si>
    <t>7.  Tài sản cố định vô hình</t>
  </si>
  <si>
    <t>Phaàn meàm maùy tính</t>
  </si>
  <si>
    <t xml:space="preserve">8. Các khoản đầu tư tài chính dài hạn                       </t>
  </si>
  <si>
    <t xml:space="preserve">a - Ñaàu tö vaøo coâng ty con (chi tieát cho coå phieáu cuûa töøng coâng ty con) </t>
  </si>
  <si>
    <t>Lí do thay ñoåi vôùi töøng khoaûn ñaàu tö/</t>
  </si>
  <si>
    <t>loaïi coå phieáu cuûa coâng ty con:</t>
  </si>
  <si>
    <t xml:space="preserve"> +Veà soá löôïng (ñoái vôùi coå phieáu)</t>
  </si>
  <si>
    <t>b - Ñaàu tö vaøo coâng ty lieân doanh, lieân keát (Chi tieát cho coå phieáu cuûa töøng coâng ty lieân doanh, lieân keát)</t>
  </si>
  <si>
    <t>loaïi coå phieáu cuûa coâng lieân doanh, lieân keát:</t>
  </si>
  <si>
    <t xml:space="preserve"> - Ñaàu tö coå phieáu:</t>
  </si>
  <si>
    <t>* CTy CP Saùch-Thieát bò Bình Döông (30.000CP)</t>
  </si>
  <si>
    <t xml:space="preserve">* CTy CP Hoïc Lieäu Haø Noäi            (11.380CP)          </t>
  </si>
  <si>
    <t xml:space="preserve"> - Cho vay daøi haïn (CBNV)</t>
  </si>
  <si>
    <t>- Lí do thay ñoái vôùi töøng khoaûn ñaàu tö/</t>
  </si>
  <si>
    <t>  loaïi coå phieáu, traùi phieáu:</t>
  </si>
  <si>
    <t>+Veà soá löôïng (ñoái vôùi coå phieáu, traùi phieáu)</t>
  </si>
  <si>
    <t>+ Veà giaù trò.”</t>
  </si>
  <si>
    <t>9. Chi phí trả trước dài hạn</t>
  </si>
  <si>
    <t xml:space="preserve"> - Chi phí söûa chöõa Nhaø saùch Höng Ñaïo</t>
  </si>
  <si>
    <t>10. Vay và nợ ngắn hạn</t>
  </si>
  <si>
    <t xml:space="preserve"> - Ngaân haøng Coâng Thöông Bình Thuaän   </t>
  </si>
  <si>
    <t xml:space="preserve"> - Vay CBNV trong Coâng ty </t>
  </si>
  <si>
    <t xml:space="preserve"> </t>
  </si>
  <si>
    <t>11. Thuế và các khoản phải nộp Nhà nước</t>
  </si>
  <si>
    <t xml:space="preserve"> -Thueá TNDN </t>
  </si>
  <si>
    <t xml:space="preserve"> -Thueá GTGT</t>
  </si>
  <si>
    <t xml:space="preserve"> -Thueá Thu nhaäp caù nhaân</t>
  </si>
  <si>
    <t>12. Các khoản phải trả, phải nộp ngắn hạn khác</t>
  </si>
  <si>
    <t xml:space="preserve">   -Taøi saûn thöøa chôø xöû lyù</t>
  </si>
  <si>
    <t xml:space="preserve">   -Kinh phí coâng ñoaøn</t>
  </si>
  <si>
    <t xml:space="preserve">   -Baûo hieåm Xaõ hoäi</t>
  </si>
  <si>
    <t xml:space="preserve">   -BHYT, BHTN</t>
  </si>
  <si>
    <t xml:space="preserve">   -Kieåm keâ haøng hoùa thöøa</t>
  </si>
  <si>
    <t xml:space="preserve">   -Coå töùc phaûi traû</t>
  </si>
  <si>
    <t xml:space="preserve">   -Caùc khoaûn phaûi traû,phaûi noäp khaùc</t>
  </si>
  <si>
    <t>13. Vốn chủ sở hữu</t>
  </si>
  <si>
    <t>     Bảng đối chiếu biến động của vốn chủ sở hữu</t>
  </si>
  <si>
    <t>Voán ñaàu tö cuûa 
chuû sôû höõu
(VÑL)</t>
  </si>
  <si>
    <t>Voán khaùc 
cuûa 
chuû sôû höõu</t>
  </si>
  <si>
    <t>Quyõ ñaàu tö
phaùt trieån</t>
  </si>
  <si>
    <t>Quyõ döï 
phoøng
taøi chính</t>
  </si>
  <si>
    <t>Lôïi nhuaän
sau thueá</t>
  </si>
  <si>
    <t xml:space="preserve"> Taêng trong naêm</t>
  </si>
  <si>
    <t xml:space="preserve"> Giaûm trong naêm</t>
  </si>
  <si>
    <t>  Chi tiết vốn đầu tư của chủ sở hữu</t>
  </si>
  <si>
    <t xml:space="preserve"> Voán ñaàu tö cuûa Nhaø xuaát baûn Giaùo duïc Vieät Nam </t>
  </si>
  <si>
    <t xml:space="preserve"> Voán goùp cuûa caùc coå ñoâng khaùc</t>
  </si>
  <si>
    <t>       Cổ phiếu</t>
  </si>
  <si>
    <t xml:space="preserve"> Soá löôïng coå phieáu ñöôïc pheùp phaùt haønh</t>
  </si>
  <si>
    <t xml:space="preserve">    - Coå phieáu thöôøng</t>
  </si>
  <si>
    <t xml:space="preserve">    - Coå phieáu öu ñaõi</t>
  </si>
  <si>
    <t xml:space="preserve"> Soá löôïng coå phieáu ñang löu haønh</t>
  </si>
  <si>
    <t xml:space="preserve"> Meänh giaù coå phieáu: 10.000VNÑ  </t>
  </si>
  <si>
    <t>     Lợi nhuận sau thuế chưa phân phối</t>
  </si>
  <si>
    <t xml:space="preserve">            Lợi nhuận năm trước chuyển sang   </t>
  </si>
  <si>
    <t xml:space="preserve">            Lợi nhuận sau thuế TNDN   </t>
  </si>
  <si>
    <t xml:space="preserve">            Phân phối lợi nhuận sau thuế        </t>
  </si>
  <si>
    <r>
      <t>         </t>
    </r>
    <r>
      <rPr>
        <i/>
        <sz val="11"/>
        <rFont val="Times New Roman"/>
        <family val="1"/>
      </rPr>
      <t xml:space="preserve">Thuế TNDN được giảm 30% bổ sung quỹ ĐTPT   </t>
    </r>
  </si>
  <si>
    <r>
      <t xml:space="preserve">         </t>
    </r>
    <r>
      <rPr>
        <i/>
        <sz val="11"/>
        <rFont val="Times New Roman"/>
        <family val="1"/>
      </rPr>
      <t xml:space="preserve">Trích quỹ ĐTPT     </t>
    </r>
  </si>
  <si>
    <r>
      <t xml:space="preserve">         </t>
    </r>
    <r>
      <rPr>
        <i/>
        <sz val="11"/>
        <rFont val="Times New Roman"/>
        <family val="1"/>
      </rPr>
      <t xml:space="preserve">Trích quỹ dự phòng tài chính   </t>
    </r>
  </si>
  <si>
    <r>
      <t>         </t>
    </r>
    <r>
      <rPr>
        <i/>
        <sz val="11"/>
        <rFont val="Times New Roman"/>
        <family val="1"/>
      </rPr>
      <t>Trích quỹ khen thưởng G.đốc</t>
    </r>
  </si>
  <si>
    <r>
      <t>         </t>
    </r>
    <r>
      <rPr>
        <i/>
        <sz val="11"/>
        <rFont val="Times New Roman"/>
        <family val="1"/>
      </rPr>
      <t>Trích quỹ khen thưởng Tổng GĐ</t>
    </r>
  </si>
  <si>
    <r>
      <t xml:space="preserve">         </t>
    </r>
    <r>
      <rPr>
        <i/>
        <sz val="11"/>
        <rFont val="Times New Roman"/>
        <family val="1"/>
      </rPr>
      <t xml:space="preserve">Trích quỹ khen thưởng phúc lợi (trong đó CBNV 25%)  </t>
    </r>
  </si>
  <si>
    <t>14. Doanh thu bán hàng và cung cấp dịch vụ</t>
  </si>
  <si>
    <t xml:space="preserve">            Tổng doanh thu      </t>
  </si>
  <si>
    <t xml:space="preserve">            + Doanh thu bán Sách giáo khoa   </t>
  </si>
  <si>
    <t xml:space="preserve">            + Doanh thu bán Sách tham khảo   </t>
  </si>
  <si>
    <t xml:space="preserve">            + Doanh thu bán thiết bị giáo dục    </t>
  </si>
  <si>
    <t xml:space="preserve">            + Doanh thu bán hàng hóa khác  </t>
  </si>
  <si>
    <t xml:space="preserve">            + Doanh thu dịch vụ          </t>
  </si>
  <si>
    <t xml:space="preserve">            Các khoản giảm trừ doanh thu    </t>
  </si>
  <si>
    <t xml:space="preserve">            + Chiết khấu thương mại       </t>
  </si>
  <si>
    <t>            + Giảm giá hàng bán</t>
  </si>
  <si>
    <t xml:space="preserve">            + Hàng bán bị trả lại      </t>
  </si>
  <si>
    <r>
      <t xml:space="preserve">  </t>
    </r>
    <r>
      <rPr>
        <b/>
        <sz val="11"/>
        <rFont val="Times New Roman"/>
        <family val="1"/>
      </rPr>
      <t xml:space="preserve">Doanh thu thuần bán hàng và cung cấp dịch vụ     </t>
    </r>
  </si>
  <si>
    <t>15. Giá vốn hàng bán</t>
  </si>
  <si>
    <t xml:space="preserve">            + Giá vốn sách giáo khoa   </t>
  </si>
  <si>
    <t xml:space="preserve">            + Giá vốn sách tham khảo      </t>
  </si>
  <si>
    <t xml:space="preserve">            + Giá vốn thiết bị giáo dục         </t>
  </si>
  <si>
    <t xml:space="preserve">            + Giá vốn hàng hóa khác             </t>
  </si>
  <si>
    <r>
      <t xml:space="preserve">            </t>
    </r>
    <r>
      <rPr>
        <sz val="11"/>
        <rFont val="Times New Roman"/>
        <family val="1"/>
      </rPr>
      <t xml:space="preserve">+ Giá vốn dịch vụ                                                                               </t>
    </r>
  </si>
  <si>
    <t xml:space="preserve">                        Cộng                    </t>
  </si>
  <si>
    <t>16. Doanh thu hoạt động tài chính</t>
  </si>
  <si>
    <t xml:space="preserve"> Lãi tiền gởi, tiền cho vay</t>
  </si>
  <si>
    <t xml:space="preserve"> Chiết khấu thanh toán</t>
  </si>
  <si>
    <t xml:space="preserve"> Cổ tức lợi nhuận được chia</t>
  </si>
  <si>
    <t>17. Chi phí hoạt động tài chính</t>
  </si>
  <si>
    <t xml:space="preserve"> Lãi tiền vay</t>
  </si>
  <si>
    <t>Hoàn nhập dự phòng CP Cty Bình Dương</t>
  </si>
  <si>
    <t xml:space="preserve"> - Chi phí thuế TNDN hiện hành:</t>
  </si>
  <si>
    <t xml:space="preserve"> - Lợi nhuận sau thuế TNDN:</t>
  </si>
  <si>
    <t>19.    Lãi cơ bản trên cổ phiếu</t>
  </si>
  <si>
    <t>Công ty đã chia cổ tức của năm 2009 là 1.320.000.000 đồng (12% /vốn điều lệ) và chia làm 2 đợt: Đợt 1 (6%/mệnh giá) ngày 21/8/2009 là ngày chốt danh sách cổ đông được hưởng cổ tức. Đợt 2 (6%/mệnh giá) ngày 31/12/2009 là ngày chốt danh sách cổ đông để trả cổ tức.</t>
  </si>
  <si>
    <t>21. Thông tin về các bên liên quan</t>
  </si>
  <si>
    <t>Công ty CP Sách TB Giáo dục Miền Nam</t>
  </si>
  <si>
    <t>CTy Thành viên NXBGDVN (Nhà đầu tư)</t>
  </si>
  <si>
    <t>Công ty CP Sách Giáo dục TP.HCM</t>
  </si>
  <si>
    <t>Công ty CP Sách -Thiết bị TP.HCM</t>
  </si>
  <si>
    <t>CTy CP Đầu tư-Phát triển Giáo dục Phương Nam</t>
  </si>
  <si>
    <t>Công ty liên quan</t>
  </si>
  <si>
    <t>Nội dung nghiệp vụ</t>
  </si>
  <si>
    <t>Giá trị (đ)</t>
  </si>
  <si>
    <t> Mua hàng</t>
  </si>
  <si>
    <t>Công ty CP Sách TB G.dục Miền Nam</t>
  </si>
  <si>
    <t>Cung ứng Sách giáo khoa, TBGD</t>
  </si>
  <si>
    <t>Sách tham khảo,ấn phẩm GD…</t>
  </si>
  <si>
    <t>Sách , thiết bị giáo dục…</t>
  </si>
  <si>
    <t>Sách bổ trợ, sách TK…</t>
  </si>
  <si>
    <t>b.       Vào ngày kết niên độ kế toán, các khoản phải thu, phải trả với các bên liên quan như sau:</t>
  </si>
  <si>
    <t>Nhà xuất bản Giáo dục Việt Nam-Bộ Giáo dục</t>
  </si>
  <si>
    <t>Nhà Xuất bản Giáo dục tại TPHCM</t>
  </si>
  <si>
    <t xml:space="preserve">Công ty CP Học Liệu </t>
  </si>
  <si>
    <t>Công ty thiết bị Giáo dục 2</t>
  </si>
  <si>
    <t>Công ty Sách Thiết bị Trường học Đồng Nai</t>
  </si>
  <si>
    <t>CTy Đầu tư – Phát triển Giáo dục Phương Nam</t>
  </si>
  <si>
    <t>Cộng</t>
  </si>
  <si>
    <t>22.    Sự kiện phát sinh sau ngày kết thúc niên độ kế toán</t>
  </si>
  <si>
    <t>Không có sự kiện quan trọng nào khác xảy ra sau ngày kết thúc niên độ kế toán yêu cầu phải điều chỉnh hoặc công bố trong  các Báo cáo tài chính.</t>
  </si>
  <si>
    <t>23.    Số liệu so sánh</t>
  </si>
  <si>
    <t xml:space="preserve">Là số liệu trong Báo cáo tài chính của năm tài chính kết thúc ngày 31/12/2008 đã được kiểm toán bởi AAC. </t>
  </si>
  <si>
    <t>Nhà cửa,
Vật kiến 
trúc</t>
  </si>
  <si>
    <t>Phương tiện
vận tải,
truyền dẫn</t>
  </si>
  <si>
    <t>Thiết bị
dụng cụ
quản lý</t>
  </si>
  <si>
    <t xml:space="preserve">Nguyên giá </t>
  </si>
  <si>
    <t xml:space="preserve"> Số dư đầu năm</t>
  </si>
  <si>
    <t xml:space="preserve">  -Tăng trong kỳ</t>
  </si>
  <si>
    <t xml:space="preserve">  -Giảm trong kỳ</t>
  </si>
  <si>
    <t xml:space="preserve"> Số dư cuối kỳ:</t>
  </si>
  <si>
    <t>Khấu hao (luỹ kế)</t>
  </si>
  <si>
    <t xml:space="preserve">  -Khấu hao trong kỳ</t>
  </si>
  <si>
    <t xml:space="preserve">  Thanh lý, nhượng bán</t>
  </si>
  <si>
    <t xml:space="preserve">  Giảm khác</t>
  </si>
  <si>
    <t>Gía trị còn lại</t>
  </si>
  <si>
    <t>Quỹ lương năm 2013 do Hội đồng quản trị duyệt theo đơn giá tiền lương là      /1.000đ lợi nhuận trước thuế.</t>
  </si>
  <si>
    <t>Khoan muc</t>
  </si>
  <si>
    <t>* CTy CP Nước khoáng Vĩnh Hảo     (20.000CP)</t>
  </si>
  <si>
    <t>Soá dö taïi 31/12/2013:11.000.000.000</t>
  </si>
  <si>
    <t xml:space="preserve"> Đầu tư tài chính (CP CTY Vĩnh Hảo) </t>
  </si>
  <si>
    <t>Soá dö taïi 01/01/2013:11.000.000.000</t>
  </si>
  <si>
    <t>Soá dö taïi 1/1/2014:  11.000.000.000</t>
  </si>
  <si>
    <t>Dự phòng CP Cty Họp Liệu Hà Nội</t>
  </si>
  <si>
    <t xml:space="preserve">Đại hội đồng cổ đông thường niên của Công ty vào ngày 20/4/2013 đã quyết định chia cổ tức từ lợi nhuận năm 2013 là 15%/vốn điều lệ. </t>
  </si>
  <si>
    <t xml:space="preserve">  Những giao dịch trọng yếu của Công ty với các bên liên quan trong kỳ gồm:   (Đến 31/12/2014)</t>
  </si>
  <si>
    <t>Chỉ tiêu</t>
  </si>
  <si>
    <t>Mã chỉ tiêu</t>
  </si>
  <si>
    <t>Thuyết minh</t>
  </si>
  <si>
    <t>Số cuối kỳ</t>
  </si>
  <si>
    <t>269</t>
  </si>
  <si>
    <t>439</t>
  </si>
  <si>
    <t>Số đầu năm</t>
  </si>
  <si>
    <t xml:space="preserve"> V.14 </t>
  </si>
  <si>
    <t xml:space="preserve"> V.15 </t>
  </si>
  <si>
    <t xml:space="preserve"> V.16 </t>
  </si>
  <si>
    <t xml:space="preserve"> V.17 </t>
  </si>
  <si>
    <t xml:space="preserve"> V.18 </t>
  </si>
  <si>
    <t>V.1</t>
  </si>
  <si>
    <t>V.2</t>
  </si>
  <si>
    <t>V.3</t>
  </si>
  <si>
    <t>V.4</t>
  </si>
  <si>
    <t>V.7</t>
  </si>
  <si>
    <t>V.6</t>
  </si>
  <si>
    <t xml:space="preserve"> - Ñaàu tö daøi haïn khaùc </t>
  </si>
  <si>
    <t>V,8</t>
  </si>
  <si>
    <t>V,9</t>
  </si>
  <si>
    <t>V.10</t>
  </si>
  <si>
    <t>V.11</t>
  </si>
  <si>
    <t>V.12</t>
  </si>
  <si>
    <t>V.13</t>
  </si>
  <si>
    <t xml:space="preserve"> - Chi phí coâng cuï duïng cuï chôø phaân boå… (TSCD chuyen sang)</t>
  </si>
  <si>
    <r>
      <t xml:space="preserve">         </t>
    </r>
    <r>
      <rPr>
        <i/>
        <sz val="11"/>
        <rFont val="Times New Roman"/>
        <family val="1"/>
      </rPr>
      <t>Chia cổ tức (đ2/2013)</t>
    </r>
  </si>
  <si>
    <t xml:space="preserve">    Lợi nhuận sau thuế chưa phân phối  luy kế:     </t>
  </si>
  <si>
    <t>20.    Cổ tức năm 2013  (15%/VĐL)</t>
  </si>
  <si>
    <t>9 THAÙNG NAÊM  2014</t>
  </si>
  <si>
    <t xml:space="preserve"> - Nguyên giá tài sản cố định đã khấu hao hết nhưng vẫn còn sử dụng tại 30/9/2014 là: </t>
  </si>
  <si>
    <t>Bình Thuận, ngày 5  tháng 10 năm 2014</t>
  </si>
  <si>
    <t xml:space="preserve"> Số cuối kỳ: (30/9/2014)</t>
  </si>
  <si>
    <t xml:space="preserve"> Soá cuoái kyø: (30/9/2014)</t>
  </si>
  <si>
    <t>Soá dö taïi 30/9/2014:11.000.000.000</t>
  </si>
  <si>
    <t>18. Chi phí thuế thu nhập doanh nghiệp và lợi nhuận sau thuế trong kỳ:(30/9/14)</t>
  </si>
  <si>
    <t xml:space="preserve"> Quý 3 năm 2014</t>
  </si>
  <si>
    <t>QUÝ  3/2014
NĂM NAY</t>
  </si>
  <si>
    <t>QUÝ  3/2013
NĂM TRƯỚC</t>
  </si>
  <si>
    <t>Bình Thuận, ngày  5 tháng 10 năm 2014</t>
  </si>
  <si>
    <t>ĐẾN CUỐI THÁNG 9 NĂM 2014</t>
  </si>
  <si>
    <t>Bình Thuận, ngày 5 tháng 10 năm 2014</t>
  </si>
  <si>
    <t>Quý  3  n¨m 2014</t>
  </si>
  <si>
    <t>Bình Thuận, ngày  5  tháng 10 năm 2014</t>
  </si>
</sst>
</file>

<file path=xl/styles.xml><?xml version="1.0" encoding="utf-8"?>
<styleSheet xmlns="http://schemas.openxmlformats.org/spreadsheetml/2006/main">
  <numFmts count="6">
    <numFmt numFmtId="41" formatCode="_(* #,##0_);_(* \(#,##0\);_(* &quot;-&quot;_);_(@_)"/>
    <numFmt numFmtId="43" formatCode="_(* #,##0.00_);_(* \(#,##0.00\);_(* &quot;-&quot;??_);_(@_)"/>
    <numFmt numFmtId="164" formatCode="_(* #,##0.00_);_(* \(#,##0.00\);_(* &quot;-&quot;_);_(@_)"/>
    <numFmt numFmtId="165" formatCode="###\ ###\ ###\ ###\ ###"/>
    <numFmt numFmtId="166" formatCode="_(* #,##0_);_(* \(#,##0\);_(* &quot;-&quot;??_);_(@_)"/>
    <numFmt numFmtId="167" formatCode="_(* #,##0.0_);_(* \(#,##0.0\);_(* &quot;-&quot;_);_(@_)"/>
  </numFmts>
  <fonts count="81">
    <font>
      <sz val="12"/>
      <name val="VNI-Helve"/>
    </font>
    <font>
      <sz val="12"/>
      <name val="VNI-Helve"/>
    </font>
    <font>
      <sz val="12"/>
      <color indexed="8"/>
      <name val="VNI-Helve-Condense"/>
    </font>
    <font>
      <sz val="12"/>
      <name val=".VnTimeH"/>
      <family val="2"/>
    </font>
    <font>
      <sz val="12"/>
      <name val=".VnTime"/>
      <family val="2"/>
    </font>
    <font>
      <b/>
      <sz val="12"/>
      <name val=".VnTime"/>
      <family val="2"/>
    </font>
    <font>
      <b/>
      <sz val="13"/>
      <name val=".VnTime"/>
      <family val="2"/>
    </font>
    <font>
      <sz val="13"/>
      <name val=".VnTime"/>
      <family val="2"/>
    </font>
    <font>
      <b/>
      <sz val="13"/>
      <name val="Times New Roman"/>
      <family val="1"/>
    </font>
    <font>
      <b/>
      <i/>
      <sz val="12"/>
      <name val="Times New Roman"/>
      <family val="1"/>
    </font>
    <font>
      <sz val="12"/>
      <name val="Times New Roman"/>
      <family val="1"/>
    </font>
    <font>
      <sz val="13"/>
      <name val="VNI-Helve"/>
    </font>
    <font>
      <b/>
      <sz val="16"/>
      <name val=".VnTimeH"/>
      <family val="2"/>
    </font>
    <font>
      <b/>
      <sz val="14"/>
      <name val=".VnTime"/>
      <family val="2"/>
    </font>
    <font>
      <sz val="14"/>
      <name val=".VnTime"/>
      <family val="2"/>
    </font>
    <font>
      <b/>
      <sz val="16"/>
      <name val="Arial"/>
      <family val="2"/>
    </font>
    <font>
      <sz val="12"/>
      <color indexed="8"/>
      <name val="Arial"/>
      <family val="2"/>
    </font>
    <font>
      <b/>
      <sz val="12"/>
      <color indexed="8"/>
      <name val="Arial"/>
      <family val="2"/>
    </font>
    <font>
      <b/>
      <sz val="16"/>
      <color indexed="8"/>
      <name val="Arial"/>
      <family val="2"/>
    </font>
    <font>
      <sz val="13"/>
      <color indexed="8"/>
      <name val="Arial"/>
      <family val="2"/>
    </font>
    <font>
      <i/>
      <sz val="13"/>
      <color indexed="8"/>
      <name val="Arial"/>
      <family val="2"/>
    </font>
    <font>
      <i/>
      <sz val="12"/>
      <color indexed="8"/>
      <name val="Arial"/>
      <family val="2"/>
    </font>
    <font>
      <b/>
      <sz val="13"/>
      <color indexed="8"/>
      <name val="Arial"/>
      <family val="2"/>
    </font>
    <font>
      <sz val="13"/>
      <name val="Arial"/>
      <family val="2"/>
    </font>
    <font>
      <b/>
      <sz val="13"/>
      <name val="Arial"/>
      <family val="2"/>
    </font>
    <font>
      <sz val="11"/>
      <color indexed="8"/>
      <name val="Arial"/>
      <family val="2"/>
    </font>
    <font>
      <i/>
      <sz val="11"/>
      <color indexed="8"/>
      <name val="Arial"/>
      <family val="2"/>
    </font>
    <font>
      <b/>
      <sz val="14"/>
      <name val="Arial"/>
      <family val="2"/>
    </font>
    <font>
      <b/>
      <i/>
      <sz val="12"/>
      <color indexed="8"/>
      <name val="Arial"/>
      <family val="2"/>
    </font>
    <font>
      <sz val="10"/>
      <name val="VNI-Helve"/>
    </font>
    <font>
      <b/>
      <sz val="16"/>
      <name val="VNI-Helve"/>
    </font>
    <font>
      <sz val="11"/>
      <name val="VNI-Helve"/>
    </font>
    <font>
      <b/>
      <i/>
      <sz val="16"/>
      <name val="VNI-Helve"/>
    </font>
    <font>
      <b/>
      <i/>
      <sz val="13"/>
      <name val="Times New Roman"/>
      <family val="1"/>
    </font>
    <font>
      <sz val="11"/>
      <name val="Times New Roman"/>
      <family val="1"/>
    </font>
    <font>
      <b/>
      <sz val="11"/>
      <name val="Times New Roman"/>
      <family val="1"/>
    </font>
    <font>
      <b/>
      <i/>
      <sz val="11"/>
      <name val="Times New Roman"/>
      <family val="1"/>
    </font>
    <font>
      <b/>
      <sz val="12"/>
      <name val="Times New Roman"/>
      <family val="1"/>
    </font>
    <font>
      <sz val="11"/>
      <name val="VNI-Helve-Condense"/>
    </font>
    <font>
      <b/>
      <sz val="11"/>
      <name val="Arial"/>
      <family val="2"/>
    </font>
    <font>
      <sz val="11"/>
      <color indexed="10"/>
      <name val="VNI-Helve-Condense"/>
    </font>
    <font>
      <b/>
      <sz val="11"/>
      <name val="VNI-Helve-Condense"/>
    </font>
    <font>
      <b/>
      <sz val="10"/>
      <name val="VNI-Helve-Condense"/>
    </font>
    <font>
      <sz val="10"/>
      <color indexed="10"/>
      <name val="VNI-Helve"/>
    </font>
    <font>
      <b/>
      <u/>
      <sz val="11"/>
      <name val="VNI-Helve-Condense"/>
    </font>
    <font>
      <sz val="10"/>
      <name val="VNI-Helve-Condense"/>
    </font>
    <font>
      <b/>
      <sz val="10"/>
      <color indexed="10"/>
      <name val="VNI-Helve-Condense"/>
    </font>
    <font>
      <i/>
      <sz val="11"/>
      <name val="VNI-Helve-Condense"/>
    </font>
    <font>
      <i/>
      <sz val="11"/>
      <color indexed="10"/>
      <name val="VNI-Helve-Condense"/>
    </font>
    <font>
      <i/>
      <sz val="10"/>
      <name val="VNI-Helve-Condense"/>
    </font>
    <font>
      <b/>
      <sz val="11"/>
      <name val="VNI-Helve"/>
    </font>
    <font>
      <b/>
      <sz val="12"/>
      <name val="VNI-Helve-Condense"/>
    </font>
    <font>
      <sz val="12"/>
      <name val="VNI-Helve-Condense"/>
    </font>
    <font>
      <b/>
      <i/>
      <sz val="11"/>
      <name val="VNI-Helve-Condense"/>
    </font>
    <font>
      <b/>
      <sz val="10"/>
      <name val="Arial"/>
      <family val="2"/>
    </font>
    <font>
      <i/>
      <sz val="11"/>
      <name val="Times New Roman"/>
      <family val="1"/>
    </font>
    <font>
      <i/>
      <sz val="11"/>
      <name val="VNI-Helve"/>
    </font>
    <font>
      <b/>
      <sz val="11"/>
      <color indexed="10"/>
      <name val="VNI-Helve-Condense"/>
    </font>
    <font>
      <b/>
      <sz val="10"/>
      <name val="VNI-Helve"/>
    </font>
    <font>
      <b/>
      <sz val="10"/>
      <color indexed="10"/>
      <name val="VNI-Helve"/>
    </font>
    <font>
      <i/>
      <sz val="10"/>
      <name val="VNI-Helve"/>
    </font>
    <font>
      <b/>
      <sz val="11"/>
      <color indexed="10"/>
      <name val="VNI-Helve"/>
    </font>
    <font>
      <sz val="11"/>
      <name val="Arial"/>
      <family val="2"/>
    </font>
    <font>
      <b/>
      <u/>
      <sz val="11"/>
      <name val="Arial"/>
      <family val="2"/>
    </font>
    <font>
      <sz val="10"/>
      <name val="Arial"/>
      <family val="2"/>
    </font>
    <font>
      <b/>
      <sz val="10"/>
      <color indexed="10"/>
      <name val="Arial"/>
      <family val="2"/>
    </font>
    <font>
      <i/>
      <sz val="11"/>
      <name val="Arial"/>
      <family val="2"/>
    </font>
    <font>
      <i/>
      <sz val="10"/>
      <name val="Arial"/>
      <family val="2"/>
    </font>
    <font>
      <sz val="10"/>
      <color indexed="10"/>
      <name val="Arial"/>
      <family val="2"/>
    </font>
    <font>
      <b/>
      <sz val="13"/>
      <color indexed="10"/>
      <name val="Arial"/>
      <family val="2"/>
    </font>
    <font>
      <sz val="12"/>
      <name val="VNI-Helve"/>
    </font>
    <font>
      <sz val="8"/>
      <color indexed="81"/>
      <name val="Tahoma"/>
      <family val="2"/>
    </font>
    <font>
      <b/>
      <sz val="8"/>
      <color indexed="81"/>
      <name val="Tahoma"/>
      <family val="2"/>
    </font>
    <font>
      <i/>
      <sz val="10"/>
      <color indexed="10"/>
      <name val="Arial"/>
      <family val="2"/>
    </font>
    <font>
      <sz val="12"/>
      <name val="Arial"/>
      <family val="2"/>
    </font>
    <font>
      <b/>
      <i/>
      <sz val="12"/>
      <name val="VNI-Helve-Condense"/>
    </font>
    <font>
      <b/>
      <i/>
      <sz val="11"/>
      <name val="Arial"/>
      <family val="2"/>
    </font>
    <font>
      <b/>
      <sz val="10"/>
      <color rgb="FFFF0000"/>
      <name val="VNI-Helve-Condense"/>
    </font>
    <font>
      <b/>
      <sz val="9"/>
      <name val="Arial"/>
      <family val="2"/>
    </font>
    <font>
      <b/>
      <i/>
      <sz val="12"/>
      <name val="Arial"/>
      <family val="2"/>
    </font>
    <font>
      <i/>
      <sz val="13"/>
      <name val="Arial"/>
      <family val="2"/>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hair">
        <color indexed="64"/>
      </top>
      <bottom style="thin">
        <color indexed="8"/>
      </bottom>
      <diagonal/>
    </border>
    <border>
      <left style="thin">
        <color indexed="64"/>
      </left>
      <right style="thin">
        <color indexed="64"/>
      </right>
      <top style="thin">
        <color indexed="8"/>
      </top>
      <bottom style="hair">
        <color indexed="64"/>
      </bottom>
      <diagonal/>
    </border>
  </borders>
  <cellStyleXfs count="3">
    <xf numFmtId="0" fontId="0" fillId="0" borderId="0"/>
    <xf numFmtId="43" fontId="1" fillId="0" borderId="0" applyFont="0" applyFill="0" applyBorder="0" applyAlignment="0" applyProtection="0"/>
    <xf numFmtId="41" fontId="1" fillId="0" borderId="0" applyFont="0" applyFill="0" applyBorder="0" applyAlignment="0" applyProtection="0"/>
  </cellStyleXfs>
  <cellXfs count="370">
    <xf numFmtId="0" fontId="0" fillId="0" borderId="0" xfId="0"/>
    <xf numFmtId="41" fontId="17" fillId="0" borderId="0" xfId="2" applyFont="1" applyFill="1" applyAlignment="1"/>
    <xf numFmtId="164" fontId="17" fillId="0" borderId="0" xfId="2" applyNumberFormat="1" applyFont="1" applyFill="1"/>
    <xf numFmtId="41" fontId="16" fillId="0" borderId="0" xfId="2" applyFont="1" applyFill="1" applyAlignment="1">
      <alignment horizontal="center"/>
    </xf>
    <xf numFmtId="164" fontId="16" fillId="0" borderId="0" xfId="2" applyNumberFormat="1" applyFont="1" applyFill="1" applyAlignment="1">
      <alignment horizontal="center"/>
    </xf>
    <xf numFmtId="41" fontId="16" fillId="0" borderId="0" xfId="2" applyFont="1" applyFill="1"/>
    <xf numFmtId="41" fontId="17" fillId="0" borderId="0" xfId="2" applyFont="1" applyFill="1"/>
    <xf numFmtId="41" fontId="17" fillId="0" borderId="0" xfId="2" applyFont="1" applyFill="1" applyAlignment="1">
      <alignment horizontal="center"/>
    </xf>
    <xf numFmtId="164" fontId="17" fillId="0" borderId="0" xfId="2" applyNumberFormat="1" applyFont="1" applyFill="1" applyAlignment="1">
      <alignment horizontal="center"/>
    </xf>
    <xf numFmtId="41" fontId="16" fillId="0" borderId="0" xfId="2" applyFont="1" applyFill="1" applyAlignment="1"/>
    <xf numFmtId="0" fontId="7" fillId="0" borderId="0" xfId="0" applyFont="1" applyFill="1"/>
    <xf numFmtId="41" fontId="16" fillId="0" borderId="1" xfId="2" applyFont="1" applyFill="1" applyBorder="1" applyAlignment="1"/>
    <xf numFmtId="41" fontId="19" fillId="0" borderId="1" xfId="2" applyFont="1" applyFill="1" applyBorder="1"/>
    <xf numFmtId="41" fontId="25" fillId="0" borderId="1" xfId="2" applyFont="1" applyFill="1" applyBorder="1" applyAlignment="1">
      <alignment horizontal="center"/>
    </xf>
    <xf numFmtId="41" fontId="16" fillId="0" borderId="1" xfId="2" applyFont="1" applyFill="1" applyBorder="1" applyAlignment="1">
      <alignment horizontal="center"/>
    </xf>
    <xf numFmtId="41" fontId="16" fillId="0" borderId="1" xfId="2" applyFont="1" applyFill="1" applyBorder="1"/>
    <xf numFmtId="41" fontId="16" fillId="0" borderId="2" xfId="2" applyFont="1" applyFill="1" applyBorder="1" applyAlignment="1"/>
    <xf numFmtId="41" fontId="19" fillId="0" borderId="2" xfId="2" applyFont="1" applyFill="1" applyBorder="1"/>
    <xf numFmtId="41" fontId="25" fillId="0" borderId="2" xfId="2" applyFont="1" applyFill="1" applyBorder="1" applyAlignment="1">
      <alignment horizontal="center"/>
    </xf>
    <xf numFmtId="41" fontId="16" fillId="0" borderId="2" xfId="2" applyFont="1" applyFill="1" applyBorder="1" applyAlignment="1">
      <alignment horizontal="center"/>
    </xf>
    <xf numFmtId="41" fontId="16" fillId="0" borderId="2" xfId="2" applyFont="1" applyFill="1" applyBorder="1"/>
    <xf numFmtId="41" fontId="21" fillId="0" borderId="2" xfId="2" applyFont="1" applyFill="1" applyBorder="1" applyAlignment="1"/>
    <xf numFmtId="41" fontId="20" fillId="0" borderId="2" xfId="2" applyFont="1" applyFill="1" applyBorder="1"/>
    <xf numFmtId="41" fontId="26" fillId="0" borderId="2" xfId="2" applyFont="1" applyFill="1" applyBorder="1" applyAlignment="1">
      <alignment horizontal="center"/>
    </xf>
    <xf numFmtId="41" fontId="21" fillId="0" borderId="2" xfId="2" applyFont="1" applyFill="1" applyBorder="1" applyAlignment="1">
      <alignment horizontal="center"/>
    </xf>
    <xf numFmtId="41" fontId="21" fillId="0" borderId="2" xfId="2" applyFont="1" applyFill="1" applyBorder="1"/>
    <xf numFmtId="41" fontId="21" fillId="0" borderId="0" xfId="2" applyFont="1" applyFill="1"/>
    <xf numFmtId="41" fontId="16" fillId="0" borderId="3" xfId="2" applyFont="1" applyFill="1" applyBorder="1" applyAlignment="1"/>
    <xf numFmtId="41" fontId="19" fillId="0" borderId="3" xfId="2" applyFont="1" applyFill="1" applyBorder="1"/>
    <xf numFmtId="41" fontId="25" fillId="0" borderId="3" xfId="2" applyFont="1" applyFill="1" applyBorder="1" applyAlignment="1">
      <alignment horizontal="center"/>
    </xf>
    <xf numFmtId="41" fontId="19" fillId="0" borderId="3" xfId="2" applyFont="1" applyFill="1" applyBorder="1" applyAlignment="1">
      <alignment horizontal="center"/>
    </xf>
    <xf numFmtId="41" fontId="22" fillId="0" borderId="0" xfId="2" applyFont="1" applyFill="1" applyAlignment="1"/>
    <xf numFmtId="41" fontId="22" fillId="0" borderId="0" xfId="2" applyFont="1" applyFill="1"/>
    <xf numFmtId="41" fontId="22" fillId="0" borderId="0" xfId="2" applyFont="1" applyFill="1" applyAlignment="1">
      <alignment horizontal="center"/>
    </xf>
    <xf numFmtId="41" fontId="22" fillId="0" borderId="0" xfId="2" applyFont="1" applyFill="1" applyBorder="1" applyAlignment="1">
      <alignment horizontal="center"/>
    </xf>
    <xf numFmtId="41" fontId="2" fillId="0" borderId="0" xfId="2" applyFont="1" applyFill="1" applyAlignment="1"/>
    <xf numFmtId="41" fontId="2" fillId="0" borderId="0" xfId="2" applyFont="1" applyFill="1"/>
    <xf numFmtId="41" fontId="2" fillId="0" borderId="0" xfId="2" applyFont="1" applyFill="1" applyAlignment="1">
      <alignment horizontal="center"/>
    </xf>
    <xf numFmtId="49" fontId="7" fillId="0" borderId="0" xfId="0" applyNumberFormat="1" applyFont="1" applyFill="1"/>
    <xf numFmtId="49" fontId="7" fillId="0" borderId="0" xfId="0" applyNumberFormat="1" applyFont="1" applyFill="1" applyAlignment="1">
      <alignment horizontal="center"/>
    </xf>
    <xf numFmtId="41" fontId="7" fillId="0" borderId="0" xfId="0" applyNumberFormat="1" applyFont="1" applyFill="1"/>
    <xf numFmtId="0" fontId="24" fillId="0" borderId="0" xfId="0" applyFont="1" applyFill="1"/>
    <xf numFmtId="49" fontId="24" fillId="0" borderId="0" xfId="0" applyNumberFormat="1" applyFont="1" applyFill="1"/>
    <xf numFmtId="41" fontId="24" fillId="0" borderId="0" xfId="0" applyNumberFormat="1" applyFont="1" applyFill="1"/>
    <xf numFmtId="49" fontId="24" fillId="0" borderId="4" xfId="0" applyNumberFormat="1" applyFont="1" applyFill="1" applyBorder="1"/>
    <xf numFmtId="49" fontId="24" fillId="0" borderId="4" xfId="0" applyNumberFormat="1" applyFont="1" applyFill="1" applyBorder="1" applyAlignment="1">
      <alignment horizontal="center"/>
    </xf>
    <xf numFmtId="41" fontId="24" fillId="0" borderId="4" xfId="0" applyNumberFormat="1" applyFont="1" applyFill="1" applyBorder="1"/>
    <xf numFmtId="49" fontId="24" fillId="0" borderId="2" xfId="0" applyNumberFormat="1" applyFont="1" applyFill="1" applyBorder="1"/>
    <xf numFmtId="49" fontId="23" fillId="0" borderId="2" xfId="0" applyNumberFormat="1" applyFont="1" applyFill="1" applyBorder="1"/>
    <xf numFmtId="49" fontId="23" fillId="0" borderId="2" xfId="0" applyNumberFormat="1" applyFont="1" applyFill="1" applyBorder="1" applyAlignment="1">
      <alignment horizontal="center"/>
    </xf>
    <xf numFmtId="41" fontId="23" fillId="0" borderId="2" xfId="0" applyNumberFormat="1" applyFont="1" applyFill="1" applyBorder="1"/>
    <xf numFmtId="0" fontId="23" fillId="0" borderId="0" xfId="0" applyFont="1" applyFill="1"/>
    <xf numFmtId="49" fontId="23" fillId="0" borderId="5" xfId="0" applyNumberFormat="1" applyFont="1" applyFill="1" applyBorder="1"/>
    <xf numFmtId="49" fontId="23" fillId="0" borderId="5" xfId="0" applyNumberFormat="1" applyFont="1" applyFill="1" applyBorder="1" applyAlignment="1">
      <alignment horizontal="center"/>
    </xf>
    <xf numFmtId="49" fontId="23" fillId="0" borderId="0" xfId="0" applyNumberFormat="1" applyFont="1" applyFill="1"/>
    <xf numFmtId="49" fontId="23" fillId="0" borderId="0" xfId="0" applyNumberFormat="1" applyFont="1" applyFill="1" applyAlignment="1">
      <alignment horizontal="center"/>
    </xf>
    <xf numFmtId="41" fontId="23" fillId="0" borderId="0" xfId="0" applyNumberFormat="1" applyFont="1" applyFill="1"/>
    <xf numFmtId="165" fontId="3" fillId="0" borderId="0" xfId="0" applyNumberFormat="1" applyFont="1" applyFill="1" applyAlignment="1">
      <alignment horizontal="center"/>
    </xf>
    <xf numFmtId="0" fontId="4" fillId="0" borderId="0" xfId="0" applyFont="1" applyFill="1"/>
    <xf numFmtId="49" fontId="4" fillId="0" borderId="0" xfId="0" applyNumberFormat="1" applyFont="1" applyFill="1"/>
    <xf numFmtId="49" fontId="4" fillId="0" borderId="0" xfId="0" applyNumberFormat="1" applyFont="1" applyFill="1" applyAlignment="1">
      <alignment horizontal="center"/>
    </xf>
    <xf numFmtId="165" fontId="4" fillId="0" borderId="0" xfId="0" applyNumberFormat="1" applyFont="1" applyFill="1"/>
    <xf numFmtId="0" fontId="6"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3" fillId="0" borderId="1" xfId="0" applyNumberFormat="1" applyFont="1" applyFill="1" applyBorder="1"/>
    <xf numFmtId="0" fontId="13" fillId="0" borderId="0" xfId="0" applyFont="1" applyFill="1"/>
    <xf numFmtId="49" fontId="14" fillId="0" borderId="2" xfId="0" applyNumberFormat="1" applyFont="1" applyFill="1" applyBorder="1"/>
    <xf numFmtId="49" fontId="14" fillId="0" borderId="2" xfId="0" applyNumberFormat="1" applyFont="1" applyFill="1" applyBorder="1" applyAlignment="1">
      <alignment horizontal="center"/>
    </xf>
    <xf numFmtId="0" fontId="14" fillId="0" borderId="0" xfId="0" applyFont="1" applyFill="1"/>
    <xf numFmtId="49" fontId="13" fillId="0" borderId="2" xfId="0" applyNumberFormat="1" applyFont="1" applyFill="1" applyBorder="1"/>
    <xf numFmtId="49" fontId="13" fillId="0" borderId="2" xfId="0" applyNumberFormat="1" applyFont="1" applyFill="1" applyBorder="1" applyAlignment="1">
      <alignment horizontal="center"/>
    </xf>
    <xf numFmtId="49" fontId="13" fillId="0" borderId="3" xfId="0" applyNumberFormat="1" applyFont="1" applyFill="1" applyBorder="1"/>
    <xf numFmtId="49" fontId="13" fillId="0" borderId="3" xfId="0" applyNumberFormat="1" applyFont="1" applyFill="1" applyBorder="1" applyAlignment="1">
      <alignment horizontal="center"/>
    </xf>
    <xf numFmtId="0" fontId="10" fillId="0" borderId="0" xfId="0" applyFont="1" applyFill="1" applyAlignment="1">
      <alignment horizontal="left"/>
    </xf>
    <xf numFmtId="0" fontId="1" fillId="0" borderId="0" xfId="0" applyFont="1" applyFill="1"/>
    <xf numFmtId="0" fontId="8" fillId="0" borderId="0" xfId="0" applyFont="1" applyFill="1" applyAlignment="1">
      <alignment horizontal="center"/>
    </xf>
    <xf numFmtId="0" fontId="11" fillId="0" borderId="0" xfId="0" applyFont="1" applyFill="1"/>
    <xf numFmtId="41" fontId="11" fillId="0" borderId="0" xfId="0" applyNumberFormat="1" applyFont="1" applyFill="1"/>
    <xf numFmtId="165" fontId="4" fillId="0" borderId="0" xfId="0" applyNumberFormat="1" applyFont="1" applyFill="1" applyBorder="1"/>
    <xf numFmtId="165" fontId="11" fillId="0" borderId="0" xfId="0" applyNumberFormat="1" applyFont="1" applyFill="1"/>
    <xf numFmtId="41" fontId="14" fillId="0" borderId="2" xfId="0" applyNumberFormat="1" applyFont="1" applyBorder="1"/>
    <xf numFmtId="41" fontId="13" fillId="0" borderId="2" xfId="0" applyNumberFormat="1" applyFont="1" applyBorder="1"/>
    <xf numFmtId="41" fontId="28" fillId="0" borderId="0" xfId="2" applyFont="1" applyFill="1"/>
    <xf numFmtId="41" fontId="14" fillId="0" borderId="2" xfId="0" applyNumberFormat="1" applyFont="1" applyFill="1" applyBorder="1"/>
    <xf numFmtId="41" fontId="13" fillId="0" borderId="3" xfId="0" applyNumberFormat="1" applyFont="1" applyBorder="1"/>
    <xf numFmtId="0" fontId="31" fillId="0" borderId="0" xfId="0" applyFont="1" applyFill="1"/>
    <xf numFmtId="14" fontId="39" fillId="0" borderId="6" xfId="0" applyNumberFormat="1" applyFont="1" applyFill="1" applyBorder="1" applyAlignment="1">
      <alignment horizontal="center"/>
    </xf>
    <xf numFmtId="0" fontId="31" fillId="0" borderId="7" xfId="0" applyFont="1" applyFill="1" applyBorder="1"/>
    <xf numFmtId="41" fontId="31" fillId="0" borderId="0" xfId="2" applyFont="1" applyFill="1"/>
    <xf numFmtId="0" fontId="38" fillId="0" borderId="0" xfId="0" applyFont="1" applyFill="1" applyBorder="1"/>
    <xf numFmtId="0" fontId="38" fillId="0" borderId="0" xfId="0" applyFont="1" applyFill="1" applyAlignment="1">
      <alignment horizontal="center"/>
    </xf>
    <xf numFmtId="41" fontId="38" fillId="0" borderId="0" xfId="2" applyFont="1" applyFill="1" applyAlignment="1">
      <alignment horizontal="center"/>
    </xf>
    <xf numFmtId="41" fontId="38" fillId="0" borderId="0" xfId="2" applyFont="1" applyFill="1" applyBorder="1"/>
    <xf numFmtId="0" fontId="38" fillId="0" borderId="0" xfId="0" applyFont="1" applyFill="1"/>
    <xf numFmtId="0" fontId="38" fillId="0" borderId="0" xfId="0" applyFont="1" applyFill="1" applyBorder="1" applyAlignment="1">
      <alignment horizontal="left"/>
    </xf>
    <xf numFmtId="41" fontId="40" fillId="0" borderId="0" xfId="2" applyFont="1" applyFill="1" applyBorder="1"/>
    <xf numFmtId="0" fontId="38" fillId="0" borderId="6" xfId="0" applyFont="1" applyFill="1" applyBorder="1"/>
    <xf numFmtId="41" fontId="38" fillId="0" borderId="6" xfId="2" applyFont="1" applyFill="1" applyBorder="1"/>
    <xf numFmtId="41" fontId="42" fillId="0" borderId="6" xfId="2" applyFont="1" applyFill="1" applyBorder="1"/>
    <xf numFmtId="14" fontId="39" fillId="0" borderId="6" xfId="2" applyNumberFormat="1" applyFont="1" applyFill="1" applyBorder="1" applyAlignment="1">
      <alignment horizontal="center"/>
    </xf>
    <xf numFmtId="41" fontId="40" fillId="0" borderId="6" xfId="0" applyNumberFormat="1" applyFont="1" applyFill="1" applyBorder="1"/>
    <xf numFmtId="14" fontId="39" fillId="0" borderId="7" xfId="2" applyNumberFormat="1" applyFont="1" applyFill="1" applyBorder="1" applyAlignment="1">
      <alignment horizontal="center"/>
    </xf>
    <xf numFmtId="41" fontId="41" fillId="0" borderId="6" xfId="2" applyFont="1" applyFill="1" applyBorder="1"/>
    <xf numFmtId="0" fontId="34" fillId="0" borderId="0" xfId="0" applyFont="1" applyFill="1" applyAlignment="1">
      <alignment horizontal="justify"/>
    </xf>
    <xf numFmtId="41" fontId="43" fillId="0" borderId="0" xfId="2" applyFont="1" applyFill="1"/>
    <xf numFmtId="41" fontId="29" fillId="0" borderId="0" xfId="2" applyFont="1" applyFill="1"/>
    <xf numFmtId="0" fontId="34" fillId="0" borderId="6" xfId="0" applyFont="1" applyFill="1" applyBorder="1" applyAlignment="1">
      <alignment horizontal="justify"/>
    </xf>
    <xf numFmtId="0" fontId="31" fillId="0" borderId="6" xfId="0" applyFont="1" applyFill="1" applyBorder="1"/>
    <xf numFmtId="41" fontId="43" fillId="0" borderId="6" xfId="2" applyFont="1" applyFill="1" applyBorder="1"/>
    <xf numFmtId="41" fontId="29" fillId="0" borderId="6" xfId="2" applyFont="1" applyFill="1" applyBorder="1"/>
    <xf numFmtId="41" fontId="47" fillId="0" borderId="0" xfId="2" applyFont="1" applyFill="1" applyBorder="1"/>
    <xf numFmtId="0" fontId="47" fillId="0" borderId="0" xfId="0" applyFont="1" applyFill="1"/>
    <xf numFmtId="41" fontId="41" fillId="0" borderId="0" xfId="2" applyFont="1" applyFill="1" applyBorder="1"/>
    <xf numFmtId="0" fontId="41" fillId="0" borderId="0" xfId="0" applyFont="1" applyFill="1"/>
    <xf numFmtId="0" fontId="37" fillId="0" borderId="7" xfId="0" applyFont="1" applyFill="1" applyBorder="1" applyAlignment="1">
      <alignment horizontal="left"/>
    </xf>
    <xf numFmtId="14" fontId="51" fillId="0" borderId="7" xfId="0" applyNumberFormat="1" applyFont="1" applyFill="1" applyBorder="1" applyAlignment="1">
      <alignment vertical="top" wrapText="1"/>
    </xf>
    <xf numFmtId="14" fontId="51" fillId="0" borderId="7" xfId="0" applyNumberFormat="1" applyFont="1" applyFill="1" applyBorder="1" applyAlignment="1">
      <alignment horizontal="center" vertical="top" wrapText="1"/>
    </xf>
    <xf numFmtId="0" fontId="41" fillId="0" borderId="0" xfId="0" applyFont="1" applyFill="1" applyBorder="1"/>
    <xf numFmtId="0" fontId="52" fillId="0" borderId="0" xfId="0" applyFont="1" applyFill="1" applyAlignment="1">
      <alignment horizontal="justify" vertical="top" wrapText="1"/>
    </xf>
    <xf numFmtId="0" fontId="52" fillId="0" borderId="0" xfId="0" applyFont="1" applyFill="1" applyAlignment="1">
      <alignment horizontal="center" vertical="top" wrapText="1"/>
    </xf>
    <xf numFmtId="0" fontId="51" fillId="0" borderId="0" xfId="0" applyFont="1" applyFill="1" applyAlignment="1">
      <alignment horizontal="justify" vertical="top" wrapText="1"/>
    </xf>
    <xf numFmtId="41" fontId="53" fillId="0" borderId="0" xfId="2" applyFont="1" applyFill="1"/>
    <xf numFmtId="41" fontId="53" fillId="0" borderId="0" xfId="2" applyFont="1" applyFill="1" applyBorder="1"/>
    <xf numFmtId="0" fontId="41" fillId="0" borderId="6" xfId="0" applyFont="1" applyFill="1" applyBorder="1"/>
    <xf numFmtId="41" fontId="47" fillId="0" borderId="0" xfId="2" applyFont="1" applyFill="1"/>
    <xf numFmtId="41" fontId="49" fillId="0" borderId="0" xfId="2" applyFont="1" applyFill="1"/>
    <xf numFmtId="41" fontId="47" fillId="0" borderId="0" xfId="2" applyFont="1" applyFill="1" applyAlignment="1">
      <alignment horizontal="center"/>
    </xf>
    <xf numFmtId="41" fontId="41" fillId="0" borderId="0" xfId="0" applyNumberFormat="1" applyFont="1" applyFill="1" applyBorder="1"/>
    <xf numFmtId="41" fontId="47" fillId="0" borderId="0" xfId="2" applyFont="1" applyFill="1" applyBorder="1" applyAlignment="1">
      <alignment horizontal="center"/>
    </xf>
    <xf numFmtId="0" fontId="47" fillId="0" borderId="0" xfId="0" applyFont="1" applyFill="1" applyBorder="1"/>
    <xf numFmtId="41" fontId="45" fillId="0" borderId="6" xfId="2" applyFont="1" applyFill="1" applyBorder="1"/>
    <xf numFmtId="0" fontId="52" fillId="0" borderId="6" xfId="0" applyFont="1" applyFill="1" applyBorder="1" applyAlignment="1">
      <alignment horizontal="justify" vertical="top" wrapText="1"/>
    </xf>
    <xf numFmtId="41" fontId="42" fillId="0" borderId="7" xfId="2" applyFont="1" applyFill="1" applyBorder="1"/>
    <xf numFmtId="14" fontId="54" fillId="0" borderId="7" xfId="2" applyNumberFormat="1" applyFont="1" applyFill="1" applyBorder="1" applyAlignment="1">
      <alignment horizontal="center"/>
    </xf>
    <xf numFmtId="0" fontId="56" fillId="0" borderId="0" xfId="0" applyFont="1" applyFill="1"/>
    <xf numFmtId="41" fontId="31" fillId="0" borderId="6" xfId="2" applyFont="1" applyFill="1" applyBorder="1"/>
    <xf numFmtId="0" fontId="35" fillId="0" borderId="0" xfId="0" applyFont="1" applyFill="1" applyAlignment="1">
      <alignment horizontal="left"/>
    </xf>
    <xf numFmtId="0" fontId="50" fillId="0" borderId="6" xfId="0" applyFont="1" applyFill="1" applyBorder="1" applyAlignment="1">
      <alignment horizontal="right" vertical="center" wrapText="1"/>
    </xf>
    <xf numFmtId="0" fontId="50" fillId="0" borderId="6" xfId="0" applyFont="1" applyFill="1" applyBorder="1" applyAlignment="1">
      <alignment horizontal="center" vertical="center" wrapText="1"/>
    </xf>
    <xf numFmtId="41" fontId="50" fillId="0" borderId="0" xfId="2" applyFont="1" applyFill="1" applyAlignment="1">
      <alignment horizontal="center" vertical="center"/>
    </xf>
    <xf numFmtId="0" fontId="50" fillId="0" borderId="0" xfId="0" applyFont="1" applyFill="1" applyAlignment="1">
      <alignment horizontal="center" vertical="center"/>
    </xf>
    <xf numFmtId="41" fontId="58" fillId="0" borderId="0" xfId="2" applyFont="1" applyFill="1" applyBorder="1"/>
    <xf numFmtId="41" fontId="50" fillId="0" borderId="0" xfId="2" applyFont="1" applyFill="1" applyBorder="1"/>
    <xf numFmtId="0" fontId="50" fillId="0" borderId="0" xfId="0" applyFont="1" applyFill="1" applyBorder="1"/>
    <xf numFmtId="41" fontId="29" fillId="0" borderId="0" xfId="2" applyFont="1" applyFill="1" applyBorder="1"/>
    <xf numFmtId="41" fontId="31" fillId="0" borderId="0" xfId="2" applyFont="1" applyFill="1" applyBorder="1"/>
    <xf numFmtId="0" fontId="31" fillId="0" borderId="0" xfId="0" applyFont="1" applyFill="1" applyBorder="1"/>
    <xf numFmtId="41" fontId="58" fillId="0" borderId="6" xfId="2" applyFont="1" applyFill="1" applyBorder="1"/>
    <xf numFmtId="14" fontId="54" fillId="0" borderId="6" xfId="2" applyNumberFormat="1" applyFont="1" applyFill="1" applyBorder="1" applyAlignment="1">
      <alignment horizontal="center"/>
    </xf>
    <xf numFmtId="41" fontId="60" fillId="0" borderId="0" xfId="2" applyFont="1" applyFill="1" applyBorder="1"/>
    <xf numFmtId="41" fontId="58" fillId="0" borderId="0" xfId="2" applyFont="1" applyFill="1" applyAlignment="1">
      <alignment horizontal="left"/>
    </xf>
    <xf numFmtId="41" fontId="29" fillId="0" borderId="0" xfId="2" applyFont="1" applyFill="1" applyAlignment="1">
      <alignment horizontal="left"/>
    </xf>
    <xf numFmtId="41" fontId="31" fillId="0" borderId="0" xfId="2" applyFont="1" applyFill="1" applyAlignment="1">
      <alignment horizontal="left"/>
    </xf>
    <xf numFmtId="41" fontId="29" fillId="0" borderId="6" xfId="2" applyFont="1" applyFill="1" applyBorder="1" applyAlignment="1">
      <alignment horizontal="left"/>
    </xf>
    <xf numFmtId="41" fontId="61" fillId="0" borderId="6" xfId="0" applyNumberFormat="1" applyFont="1" applyFill="1" applyBorder="1" applyAlignment="1">
      <alignment horizontal="left"/>
    </xf>
    <xf numFmtId="0" fontId="37" fillId="0" borderId="6" xfId="0" applyFont="1" applyFill="1" applyBorder="1" applyAlignment="1">
      <alignment horizontal="left"/>
    </xf>
    <xf numFmtId="41" fontId="58" fillId="0" borderId="0" xfId="0" applyNumberFormat="1" applyFont="1" applyFill="1"/>
    <xf numFmtId="41" fontId="58" fillId="0" borderId="6" xfId="0" applyNumberFormat="1" applyFont="1" applyFill="1" applyBorder="1"/>
    <xf numFmtId="41" fontId="31" fillId="0" borderId="6" xfId="2" applyFont="1" applyFill="1" applyBorder="1" applyAlignment="1"/>
    <xf numFmtId="0" fontId="34" fillId="0" borderId="0" xfId="0" applyFont="1" applyFill="1" applyAlignment="1">
      <alignment horizontal="left"/>
    </xf>
    <xf numFmtId="0" fontId="34" fillId="0" borderId="0" xfId="0" applyFont="1" applyFill="1" applyBorder="1" applyAlignment="1">
      <alignment horizontal="left"/>
    </xf>
    <xf numFmtId="0" fontId="34" fillId="0" borderId="6" xfId="0" applyFont="1" applyFill="1" applyBorder="1" applyAlignment="1">
      <alignment horizontal="left"/>
    </xf>
    <xf numFmtId="0" fontId="35" fillId="0" borderId="6" xfId="0" applyFont="1" applyFill="1" applyBorder="1" applyAlignment="1">
      <alignment horizontal="left"/>
    </xf>
    <xf numFmtId="41" fontId="50" fillId="0" borderId="6" xfId="0" applyNumberFormat="1" applyFont="1" applyFill="1" applyBorder="1"/>
    <xf numFmtId="41" fontId="59" fillId="0" borderId="6" xfId="0" applyNumberFormat="1" applyFont="1" applyFill="1" applyBorder="1"/>
    <xf numFmtId="49" fontId="24" fillId="0" borderId="1" xfId="0" applyNumberFormat="1" applyFont="1" applyFill="1" applyBorder="1"/>
    <xf numFmtId="0" fontId="39" fillId="0" borderId="4" xfId="0" applyFont="1" applyFill="1" applyBorder="1" applyAlignment="1">
      <alignment horizontal="center" vertical="center"/>
    </xf>
    <xf numFmtId="41" fontId="39" fillId="0" borderId="8" xfId="2" applyFont="1" applyFill="1" applyBorder="1" applyAlignment="1">
      <alignment horizontal="center" vertical="center" wrapText="1"/>
    </xf>
    <xf numFmtId="41" fontId="39" fillId="0" borderId="4" xfId="2" applyFont="1" applyFill="1" applyBorder="1" applyAlignment="1">
      <alignment horizontal="center" vertical="center" wrapText="1"/>
    </xf>
    <xf numFmtId="41" fontId="39" fillId="0" borderId="9" xfId="2" applyFont="1" applyFill="1" applyBorder="1" applyAlignment="1">
      <alignment horizontal="center" vertical="center"/>
    </xf>
    <xf numFmtId="41" fontId="39" fillId="0" borderId="0" xfId="2" applyFont="1" applyFill="1" applyBorder="1" applyAlignment="1">
      <alignment horizontal="center" vertical="center" wrapText="1"/>
    </xf>
    <xf numFmtId="166" fontId="39" fillId="0" borderId="0" xfId="1" applyNumberFormat="1" applyFont="1" applyFill="1" applyBorder="1" applyAlignment="1">
      <alignment horizontal="center" vertical="center" wrapText="1"/>
    </xf>
    <xf numFmtId="41" fontId="39" fillId="0" borderId="0" xfId="2" applyFont="1" applyFill="1" applyBorder="1" applyAlignment="1">
      <alignment horizontal="center" wrapText="1"/>
    </xf>
    <xf numFmtId="41" fontId="39" fillId="0" borderId="0" xfId="2" applyFont="1" applyFill="1" applyBorder="1" applyAlignment="1">
      <alignment horizontal="center" vertical="center" textRotation="90"/>
    </xf>
    <xf numFmtId="0" fontId="39" fillId="0" borderId="0" xfId="0" applyFont="1" applyFill="1" applyAlignment="1">
      <alignment horizontal="center"/>
    </xf>
    <xf numFmtId="0" fontId="63" fillId="0" borderId="10" xfId="0" applyFont="1" applyFill="1" applyBorder="1"/>
    <xf numFmtId="41" fontId="64" fillId="0" borderId="1" xfId="2" applyFont="1" applyFill="1" applyBorder="1"/>
    <xf numFmtId="41" fontId="39" fillId="0" borderId="0" xfId="2" applyFont="1" applyFill="1" applyBorder="1"/>
    <xf numFmtId="41" fontId="62" fillId="0" borderId="0" xfId="2" applyFont="1" applyFill="1" applyBorder="1"/>
    <xf numFmtId="166" fontId="62" fillId="0" borderId="0" xfId="1" applyNumberFormat="1" applyFont="1" applyFill="1" applyBorder="1"/>
    <xf numFmtId="0" fontId="62" fillId="0" borderId="0" xfId="0" applyFont="1" applyFill="1"/>
    <xf numFmtId="0" fontId="62" fillId="0" borderId="2" xfId="0" applyFont="1" applyFill="1" applyBorder="1"/>
    <xf numFmtId="41" fontId="64" fillId="0" borderId="2" xfId="2" applyFont="1" applyFill="1" applyBorder="1"/>
    <xf numFmtId="0" fontId="39" fillId="0" borderId="2" xfId="0" applyFont="1" applyFill="1" applyBorder="1"/>
    <xf numFmtId="41" fontId="54" fillId="0" borderId="2" xfId="2" applyFont="1" applyFill="1" applyBorder="1"/>
    <xf numFmtId="166" fontId="39" fillId="0" borderId="0" xfId="1" applyNumberFormat="1" applyFont="1" applyFill="1" applyBorder="1"/>
    <xf numFmtId="0" fontId="39" fillId="0" borderId="0" xfId="0" applyFont="1" applyFill="1"/>
    <xf numFmtId="0" fontId="63" fillId="0" borderId="2" xfId="0" applyFont="1" applyFill="1" applyBorder="1"/>
    <xf numFmtId="0" fontId="66" fillId="0" borderId="2" xfId="0" applyFont="1" applyFill="1" applyBorder="1"/>
    <xf numFmtId="166" fontId="66" fillId="0" borderId="0" xfId="1" applyNumberFormat="1" applyFont="1" applyFill="1" applyBorder="1"/>
    <xf numFmtId="41" fontId="67" fillId="0" borderId="2" xfId="2" applyFont="1" applyFill="1" applyBorder="1"/>
    <xf numFmtId="41" fontId="66" fillId="0" borderId="0" xfId="2" applyFont="1" applyFill="1" applyBorder="1"/>
    <xf numFmtId="0" fontId="66" fillId="0" borderId="0" xfId="0" applyFont="1" applyFill="1"/>
    <xf numFmtId="0" fontId="39" fillId="0" borderId="3" xfId="0" applyFont="1" applyFill="1" applyBorder="1"/>
    <xf numFmtId="41" fontId="54" fillId="0" borderId="3" xfId="2" applyFont="1" applyFill="1" applyBorder="1"/>
    <xf numFmtId="0" fontId="62" fillId="0" borderId="11" xfId="0" applyFont="1" applyFill="1" applyBorder="1" applyAlignment="1"/>
    <xf numFmtId="41" fontId="62" fillId="0" borderId="0" xfId="2" applyFont="1" applyFill="1"/>
    <xf numFmtId="166" fontId="62" fillId="0" borderId="0" xfId="1" applyNumberFormat="1" applyFont="1" applyFill="1"/>
    <xf numFmtId="41" fontId="69" fillId="0" borderId="10" xfId="0" applyNumberFormat="1" applyFont="1" applyFill="1" applyBorder="1"/>
    <xf numFmtId="41" fontId="24" fillId="0" borderId="2" xfId="0" applyNumberFormat="1" applyFont="1" applyFill="1" applyBorder="1"/>
    <xf numFmtId="41" fontId="23" fillId="0" borderId="5" xfId="0" applyNumberFormat="1" applyFont="1" applyFill="1" applyBorder="1"/>
    <xf numFmtId="41" fontId="69" fillId="0" borderId="4" xfId="0" applyNumberFormat="1" applyFont="1" applyFill="1" applyBorder="1"/>
    <xf numFmtId="41" fontId="16" fillId="0" borderId="9" xfId="2" applyFont="1" applyFill="1" applyBorder="1"/>
    <xf numFmtId="49" fontId="23" fillId="0" borderId="12" xfId="0" applyNumberFormat="1" applyFont="1" applyFill="1" applyBorder="1"/>
    <xf numFmtId="49" fontId="23" fillId="0" borderId="12" xfId="0" applyNumberFormat="1" applyFont="1" applyFill="1" applyBorder="1" applyAlignment="1">
      <alignment horizontal="center"/>
    </xf>
    <xf numFmtId="41" fontId="23" fillId="0" borderId="12" xfId="0" applyNumberFormat="1" applyFont="1" applyFill="1" applyBorder="1"/>
    <xf numFmtId="166" fontId="31" fillId="0" borderId="0" xfId="1" applyNumberFormat="1" applyFont="1" applyFill="1"/>
    <xf numFmtId="0" fontId="8" fillId="0" borderId="0" xfId="0" applyFont="1" applyFill="1" applyAlignment="1">
      <alignment horizontal="left"/>
    </xf>
    <xf numFmtId="0" fontId="33" fillId="0" borderId="0" xfId="0" applyFont="1" applyFill="1" applyAlignment="1">
      <alignment horizontal="left"/>
    </xf>
    <xf numFmtId="0" fontId="31" fillId="0" borderId="0" xfId="0" applyFont="1" applyFill="1" applyAlignment="1">
      <alignment horizontal="left"/>
    </xf>
    <xf numFmtId="0" fontId="9" fillId="0" borderId="0" xfId="0" applyFont="1" applyFill="1" applyAlignment="1">
      <alignment horizontal="left"/>
    </xf>
    <xf numFmtId="0" fontId="36" fillId="0" borderId="0" xfId="0" applyFont="1" applyFill="1" applyAlignment="1">
      <alignment horizontal="left"/>
    </xf>
    <xf numFmtId="0" fontId="34" fillId="0" borderId="6" xfId="0" applyFont="1" applyFill="1" applyBorder="1" applyAlignment="1">
      <alignment horizontal="left" wrapText="1"/>
    </xf>
    <xf numFmtId="41" fontId="31" fillId="0" borderId="0" xfId="2" applyFont="1" applyFill="1" applyAlignment="1"/>
    <xf numFmtId="0" fontId="31" fillId="0" borderId="0" xfId="0" applyFont="1" applyFill="1" applyAlignment="1"/>
    <xf numFmtId="0" fontId="37" fillId="0" borderId="6" xfId="0" applyFont="1" applyFill="1" applyBorder="1" applyAlignment="1">
      <alignment horizontal="left" vertical="center"/>
    </xf>
    <xf numFmtId="41" fontId="40" fillId="0" borderId="0" xfId="2" applyFont="1" applyFill="1"/>
    <xf numFmtId="0" fontId="41" fillId="0" borderId="7" xfId="0" applyFont="1" applyFill="1" applyBorder="1" applyAlignment="1">
      <alignment horizontal="center"/>
    </xf>
    <xf numFmtId="0" fontId="41" fillId="0" borderId="7" xfId="0" applyFont="1" applyFill="1" applyBorder="1"/>
    <xf numFmtId="41" fontId="41" fillId="0" borderId="7" xfId="2" applyFont="1" applyFill="1" applyBorder="1"/>
    <xf numFmtId="41" fontId="38" fillId="0" borderId="0" xfId="2" applyFont="1" applyFill="1"/>
    <xf numFmtId="0" fontId="41" fillId="0" borderId="6" xfId="0" applyFont="1" applyFill="1" applyBorder="1" applyAlignment="1">
      <alignment horizontal="center"/>
    </xf>
    <xf numFmtId="0" fontId="38" fillId="0" borderId="7" xfId="0" applyFont="1" applyFill="1" applyBorder="1"/>
    <xf numFmtId="41" fontId="70" fillId="0" borderId="0" xfId="2" applyFont="1" applyFill="1"/>
    <xf numFmtId="0" fontId="37" fillId="0" borderId="6" xfId="0" applyFont="1" applyFill="1" applyBorder="1" applyAlignment="1">
      <alignment horizontal="left" wrapText="1"/>
    </xf>
    <xf numFmtId="166" fontId="40" fillId="0" borderId="0" xfId="1" applyNumberFormat="1" applyFont="1" applyFill="1" applyBorder="1"/>
    <xf numFmtId="166" fontId="38" fillId="0" borderId="6" xfId="1" applyNumberFormat="1" applyFont="1" applyFill="1" applyBorder="1"/>
    <xf numFmtId="166" fontId="41" fillId="0" borderId="6" xfId="1" applyNumberFormat="1" applyFont="1" applyFill="1" applyBorder="1"/>
    <xf numFmtId="0" fontId="37" fillId="0" borderId="7" xfId="0" applyFont="1" applyFill="1" applyBorder="1" applyAlignment="1">
      <alignment horizontal="justify"/>
    </xf>
    <xf numFmtId="41" fontId="64" fillId="0" borderId="0" xfId="2" applyFont="1" applyFill="1"/>
    <xf numFmtId="166" fontId="42" fillId="0" borderId="6" xfId="1" applyNumberFormat="1" applyFont="1" applyFill="1" applyBorder="1"/>
    <xf numFmtId="0" fontId="41" fillId="0" borderId="0" xfId="0" applyFont="1" applyFill="1" applyBorder="1" applyAlignment="1">
      <alignment horizontal="center"/>
    </xf>
    <xf numFmtId="166" fontId="42" fillId="0" borderId="0" xfId="1" applyNumberFormat="1" applyFont="1" applyFill="1" applyBorder="1"/>
    <xf numFmtId="0" fontId="37" fillId="0" borderId="0" xfId="0" applyFont="1" applyFill="1" applyAlignment="1">
      <alignment horizontal="justify"/>
    </xf>
    <xf numFmtId="0" fontId="37" fillId="0" borderId="6" xfId="0" applyFont="1" applyFill="1" applyBorder="1" applyAlignment="1">
      <alignment horizontal="justify"/>
    </xf>
    <xf numFmtId="41" fontId="45" fillId="0" borderId="0" xfId="2" applyFont="1" applyFill="1" applyBorder="1"/>
    <xf numFmtId="166" fontId="38" fillId="0" borderId="0" xfId="1" applyNumberFormat="1" applyFont="1" applyFill="1" applyBorder="1"/>
    <xf numFmtId="166" fontId="41" fillId="0" borderId="0" xfId="1" applyNumberFormat="1" applyFont="1" applyFill="1" applyBorder="1"/>
    <xf numFmtId="166" fontId="48" fillId="0" borderId="0" xfId="1" applyNumberFormat="1" applyFont="1" applyFill="1" applyBorder="1"/>
    <xf numFmtId="41" fontId="49" fillId="0" borderId="0" xfId="2" applyFont="1" applyFill="1" applyBorder="1"/>
    <xf numFmtId="166" fontId="47" fillId="0" borderId="0" xfId="1" applyNumberFormat="1" applyFont="1" applyFill="1" applyBorder="1"/>
    <xf numFmtId="41" fontId="46" fillId="0" borderId="7" xfId="2" applyFont="1" applyFill="1" applyBorder="1"/>
    <xf numFmtId="41" fontId="67" fillId="0" borderId="0" xfId="2" applyFont="1" applyFill="1"/>
    <xf numFmtId="41" fontId="66" fillId="0" borderId="0" xfId="2" applyFont="1" applyFill="1"/>
    <xf numFmtId="166" fontId="41" fillId="0" borderId="7" xfId="1" applyNumberFormat="1" applyFont="1" applyFill="1" applyBorder="1"/>
    <xf numFmtId="41" fontId="77" fillId="0" borderId="7" xfId="2" applyFont="1" applyFill="1" applyBorder="1"/>
    <xf numFmtId="0" fontId="55" fillId="0" borderId="0" xfId="0" applyFont="1" applyFill="1" applyAlignment="1">
      <alignment horizontal="left"/>
    </xf>
    <xf numFmtId="41" fontId="56" fillId="0" borderId="0" xfId="2" applyFont="1" applyFill="1"/>
    <xf numFmtId="0" fontId="37" fillId="0" borderId="6" xfId="0" applyFont="1" applyFill="1" applyBorder="1" applyAlignment="1"/>
    <xf numFmtId="0" fontId="35" fillId="0" borderId="6" xfId="0" applyFont="1" applyFill="1" applyBorder="1" applyAlignment="1"/>
    <xf numFmtId="41" fontId="44" fillId="0" borderId="0" xfId="2" applyFont="1" applyFill="1" applyBorder="1" applyAlignment="1">
      <alignment horizontal="center"/>
    </xf>
    <xf numFmtId="0" fontId="35" fillId="0" borderId="7" xfId="0" applyFont="1" applyFill="1" applyBorder="1" applyAlignment="1">
      <alignment horizontal="left"/>
    </xf>
    <xf numFmtId="41" fontId="57" fillId="0" borderId="7" xfId="0" applyNumberFormat="1" applyFont="1" applyFill="1" applyBorder="1"/>
    <xf numFmtId="0" fontId="37" fillId="0" borderId="7" xfId="0" applyFont="1" applyFill="1" applyBorder="1" applyAlignment="1"/>
    <xf numFmtId="41" fontId="57" fillId="0" borderId="6" xfId="0" applyNumberFormat="1" applyFont="1" applyFill="1" applyBorder="1"/>
    <xf numFmtId="41" fontId="31" fillId="0" borderId="6" xfId="0" applyNumberFormat="1" applyFont="1" applyFill="1" applyBorder="1"/>
    <xf numFmtId="41" fontId="46" fillId="0" borderId="6" xfId="0" applyNumberFormat="1" applyFont="1" applyFill="1" applyBorder="1"/>
    <xf numFmtId="41" fontId="56" fillId="0" borderId="0" xfId="2" applyFont="1" applyFill="1" applyBorder="1"/>
    <xf numFmtId="0" fontId="56" fillId="0" borderId="0" xfId="0" applyFont="1" applyFill="1" applyBorder="1"/>
    <xf numFmtId="0" fontId="50" fillId="0" borderId="0" xfId="0" applyFont="1" applyFill="1" applyAlignment="1">
      <alignment horizontal="left"/>
    </xf>
    <xf numFmtId="41" fontId="50" fillId="0" borderId="0" xfId="2" applyFont="1" applyFill="1" applyAlignment="1">
      <alignment horizontal="left"/>
    </xf>
    <xf numFmtId="0" fontId="37" fillId="0" borderId="0" xfId="0" applyFont="1" applyFill="1" applyAlignment="1">
      <alignment horizontal="left"/>
    </xf>
    <xf numFmtId="0" fontId="36" fillId="0" borderId="0" xfId="0" applyFont="1" applyFill="1" applyAlignment="1"/>
    <xf numFmtId="0" fontId="36" fillId="0" borderId="6" xfId="0" applyFont="1" applyFill="1" applyBorder="1" applyAlignment="1"/>
    <xf numFmtId="0" fontId="31" fillId="0" borderId="6" xfId="0" applyFont="1" applyFill="1" applyBorder="1" applyAlignment="1">
      <alignment horizontal="left"/>
    </xf>
    <xf numFmtId="0" fontId="31" fillId="0" borderId="7" xfId="0" applyFont="1" applyFill="1" applyBorder="1" applyAlignment="1">
      <alignment horizontal="left"/>
    </xf>
    <xf numFmtId="41" fontId="59" fillId="0" borderId="7" xfId="0" applyNumberFormat="1" applyFont="1" applyFill="1" applyBorder="1" applyAlignment="1">
      <alignment horizontal="left"/>
    </xf>
    <xf numFmtId="41" fontId="31" fillId="0" borderId="0" xfId="0" applyNumberFormat="1" applyFont="1" applyFill="1"/>
    <xf numFmtId="0" fontId="31" fillId="0" borderId="6" xfId="0" applyFont="1" applyFill="1" applyBorder="1" applyAlignment="1"/>
    <xf numFmtId="0" fontId="70" fillId="0" borderId="6" xfId="0" applyFont="1" applyFill="1" applyBorder="1"/>
    <xf numFmtId="0" fontId="70" fillId="0" borderId="0" xfId="0" applyFont="1" applyFill="1"/>
    <xf numFmtId="0" fontId="35" fillId="0" borderId="0" xfId="0" applyFont="1" applyFill="1" applyAlignment="1">
      <alignment horizontal="left" wrapText="1"/>
    </xf>
    <xf numFmtId="0" fontId="35" fillId="0" borderId="13" xfId="0" applyFont="1" applyFill="1" applyBorder="1" applyAlignment="1">
      <alignment horizontal="left"/>
    </xf>
    <xf numFmtId="0" fontId="62" fillId="0" borderId="0" xfId="0" applyFont="1" applyFill="1" applyAlignment="1">
      <alignment horizontal="left"/>
    </xf>
    <xf numFmtId="0" fontId="37" fillId="0" borderId="0" xfId="0" applyFont="1" applyFill="1" applyAlignment="1">
      <alignment horizontal="center"/>
    </xf>
    <xf numFmtId="0" fontId="70" fillId="0" borderId="0" xfId="0" applyFont="1" applyFill="1" applyAlignment="1">
      <alignment horizontal="center"/>
    </xf>
    <xf numFmtId="41" fontId="51" fillId="0" borderId="0" xfId="2" applyFont="1" applyFill="1" applyAlignment="1">
      <alignment horizontal="center" vertical="top" wrapText="1"/>
    </xf>
    <xf numFmtId="0" fontId="75" fillId="0" borderId="0" xfId="0" applyFont="1" applyFill="1" applyAlignment="1">
      <alignment horizontal="justify" vertical="top" wrapText="1"/>
    </xf>
    <xf numFmtId="0" fontId="75" fillId="0" borderId="0" xfId="0" applyFont="1" applyFill="1" applyAlignment="1">
      <alignment horizontal="center" vertical="top" wrapText="1"/>
    </xf>
    <xf numFmtId="41" fontId="53" fillId="0" borderId="0" xfId="0" applyNumberFormat="1" applyFont="1" applyFill="1" applyAlignment="1">
      <alignment horizontal="center" vertical="top" wrapText="1"/>
    </xf>
    <xf numFmtId="41" fontId="76" fillId="0" borderId="0" xfId="0" applyNumberFormat="1" applyFont="1" applyFill="1" applyAlignment="1">
      <alignment horizontal="center" vertical="top" wrapText="1"/>
    </xf>
    <xf numFmtId="0" fontId="53" fillId="0" borderId="0" xfId="0" applyFont="1" applyFill="1" applyBorder="1"/>
    <xf numFmtId="0" fontId="53" fillId="0" borderId="0" xfId="0" applyFont="1" applyFill="1"/>
    <xf numFmtId="0" fontId="74" fillId="0" borderId="0" xfId="0" applyFont="1" applyFill="1" applyBorder="1" applyAlignment="1">
      <alignment horizontal="center" vertical="top" wrapText="1"/>
    </xf>
    <xf numFmtId="41" fontId="62" fillId="0" borderId="6" xfId="2" applyFont="1" applyFill="1" applyBorder="1"/>
    <xf numFmtId="41" fontId="41" fillId="0" borderId="7" xfId="2" applyFont="1" applyFill="1" applyBorder="1" applyAlignment="1"/>
    <xf numFmtId="41" fontId="38" fillId="0" borderId="0" xfId="2" applyFont="1" applyFill="1" applyBorder="1" applyAlignment="1">
      <alignment horizontal="center"/>
    </xf>
    <xf numFmtId="41" fontId="38" fillId="0" borderId="0" xfId="2" applyFont="1" applyFill="1" applyBorder="1" applyAlignment="1"/>
    <xf numFmtId="41" fontId="38" fillId="0" borderId="6" xfId="2" applyFont="1" applyFill="1" applyBorder="1" applyAlignment="1"/>
    <xf numFmtId="41" fontId="41" fillId="0" borderId="6" xfId="0" applyNumberFormat="1" applyFont="1" applyFill="1" applyBorder="1"/>
    <xf numFmtId="41" fontId="42" fillId="0" borderId="0" xfId="2" applyFont="1" applyFill="1" applyBorder="1"/>
    <xf numFmtId="41" fontId="65" fillId="0" borderId="2" xfId="2" applyFont="1" applyFill="1" applyBorder="1"/>
    <xf numFmtId="41" fontId="68" fillId="0" borderId="2" xfId="2" applyFont="1" applyFill="1" applyBorder="1"/>
    <xf numFmtId="41" fontId="73" fillId="0" borderId="2" xfId="2" applyFont="1" applyFill="1" applyBorder="1"/>
    <xf numFmtId="41" fontId="65" fillId="0" borderId="3" xfId="2" applyFont="1" applyFill="1" applyBorder="1"/>
    <xf numFmtId="41" fontId="64" fillId="0" borderId="0" xfId="2" applyFont="1" applyFill="1" applyBorder="1"/>
    <xf numFmtId="0" fontId="50" fillId="0" borderId="6" xfId="0" applyFont="1" applyFill="1" applyBorder="1" applyAlignment="1">
      <alignment horizontal="center"/>
    </xf>
    <xf numFmtId="41" fontId="29" fillId="0" borderId="6" xfId="0" applyNumberFormat="1" applyFont="1" applyFill="1" applyBorder="1"/>
    <xf numFmtId="41" fontId="64" fillId="0" borderId="6" xfId="2" applyFont="1" applyFill="1" applyBorder="1"/>
    <xf numFmtId="41" fontId="41" fillId="0" borderId="7" xfId="0" applyNumberFormat="1" applyFont="1" applyFill="1" applyBorder="1"/>
    <xf numFmtId="41" fontId="59" fillId="0" borderId="6" xfId="2" applyFont="1" applyFill="1" applyBorder="1"/>
    <xf numFmtId="41" fontId="29" fillId="0" borderId="0" xfId="2" applyFont="1" applyFill="1" applyBorder="1" applyAlignment="1"/>
    <xf numFmtId="41" fontId="29" fillId="0" borderId="6" xfId="2" applyFont="1" applyFill="1" applyBorder="1" applyAlignment="1"/>
    <xf numFmtId="41" fontId="42" fillId="0" borderId="6" xfId="0" applyNumberFormat="1" applyFont="1" applyFill="1" applyBorder="1" applyAlignment="1"/>
    <xf numFmtId="41" fontId="64" fillId="0" borderId="0" xfId="2" applyFont="1" applyFill="1" applyAlignment="1">
      <alignment horizontal="left"/>
    </xf>
    <xf numFmtId="41" fontId="64" fillId="0" borderId="6" xfId="2" applyFont="1" applyFill="1" applyBorder="1" applyAlignment="1">
      <alignment horizontal="left"/>
    </xf>
    <xf numFmtId="0" fontId="35" fillId="0" borderId="6" xfId="0" applyFont="1" applyFill="1" applyBorder="1" applyAlignment="1">
      <alignment horizontal="center"/>
    </xf>
    <xf numFmtId="41" fontId="58" fillId="0" borderId="7" xfId="2" applyFont="1" applyFill="1" applyBorder="1"/>
    <xf numFmtId="49" fontId="24" fillId="0" borderId="0" xfId="0" applyNumberFormat="1" applyFont="1" applyFill="1" applyAlignment="1"/>
    <xf numFmtId="49" fontId="23" fillId="0" borderId="10" xfId="0" applyNumberFormat="1" applyFont="1" applyFill="1" applyBorder="1" applyAlignment="1">
      <alignment horizontal="center"/>
    </xf>
    <xf numFmtId="49" fontId="23" fillId="0" borderId="4" xfId="0" applyNumberFormat="1" applyFont="1" applyFill="1" applyBorder="1" applyAlignment="1">
      <alignment horizontal="center"/>
    </xf>
    <xf numFmtId="49" fontId="24" fillId="0" borderId="0" xfId="0" applyNumberFormat="1" applyFont="1" applyFill="1" applyAlignment="1">
      <alignment horizontal="center"/>
    </xf>
    <xf numFmtId="0" fontId="50" fillId="0" borderId="0" xfId="0" applyFont="1" applyFill="1"/>
    <xf numFmtId="41" fontId="58" fillId="0" borderId="0" xfId="2" applyFont="1" applyFill="1"/>
    <xf numFmtId="41" fontId="54" fillId="0" borderId="0" xfId="2" applyFont="1" applyFill="1"/>
    <xf numFmtId="41" fontId="50" fillId="0" borderId="0" xfId="2" applyFont="1" applyFill="1"/>
    <xf numFmtId="41" fontId="23" fillId="0" borderId="0" xfId="2" applyNumberFormat="1" applyFont="1" applyFill="1" applyAlignment="1">
      <alignment horizontal="right"/>
    </xf>
    <xf numFmtId="41" fontId="24" fillId="0" borderId="4" xfId="2" applyNumberFormat="1" applyFont="1" applyFill="1" applyBorder="1" applyAlignment="1">
      <alignment horizontal="right"/>
    </xf>
    <xf numFmtId="41" fontId="7" fillId="0" borderId="0" xfId="2" applyNumberFormat="1" applyFont="1" applyFill="1"/>
    <xf numFmtId="0" fontId="78" fillId="0" borderId="0" xfId="0" applyFont="1" applyFill="1" applyAlignment="1">
      <alignment horizontal="center" vertical="center"/>
    </xf>
    <xf numFmtId="0" fontId="78" fillId="0" borderId="0" xfId="0" applyFont="1" applyFill="1"/>
    <xf numFmtId="41" fontId="24" fillId="0" borderId="4" xfId="2" applyNumberFormat="1" applyFont="1" applyFill="1" applyBorder="1"/>
    <xf numFmtId="0" fontId="39" fillId="0" borderId="1" xfId="0" applyFont="1" applyFill="1" applyBorder="1" applyAlignment="1">
      <alignment horizontal="center"/>
    </xf>
    <xf numFmtId="0" fontId="39" fillId="0" borderId="2" xfId="0" applyFont="1" applyFill="1" applyBorder="1" applyAlignment="1">
      <alignment horizontal="center"/>
    </xf>
    <xf numFmtId="0" fontId="62" fillId="0" borderId="2" xfId="0" applyFont="1" applyFill="1" applyBorder="1" applyAlignment="1">
      <alignment horizontal="center"/>
    </xf>
    <xf numFmtId="0" fontId="62" fillId="0" borderId="22" xfId="0" applyFont="1" applyFill="1" applyBorder="1" applyAlignment="1">
      <alignment horizontal="center"/>
    </xf>
    <xf numFmtId="0" fontId="39" fillId="0" borderId="20" xfId="0" applyFont="1" applyFill="1" applyBorder="1" applyAlignment="1">
      <alignment horizontal="center"/>
    </xf>
    <xf numFmtId="0" fontId="39" fillId="0" borderId="21" xfId="0" applyFont="1" applyFill="1" applyBorder="1" applyAlignment="1">
      <alignment horizontal="center"/>
    </xf>
    <xf numFmtId="0" fontId="39" fillId="0" borderId="23" xfId="0" applyFont="1" applyFill="1" applyBorder="1" applyAlignment="1">
      <alignment horizontal="center"/>
    </xf>
    <xf numFmtId="41" fontId="23" fillId="0" borderId="0" xfId="2" applyNumberFormat="1" applyFont="1" applyFill="1"/>
    <xf numFmtId="41" fontId="24" fillId="0" borderId="0" xfId="2" applyNumberFormat="1" applyFont="1" applyFill="1"/>
    <xf numFmtId="41" fontId="79" fillId="0" borderId="0" xfId="2" applyFont="1" applyFill="1"/>
    <xf numFmtId="41" fontId="21" fillId="0" borderId="0" xfId="2" applyFont="1" applyFill="1" applyAlignment="1">
      <alignment horizontal="center"/>
    </xf>
    <xf numFmtId="41" fontId="19" fillId="0" borderId="0" xfId="2" applyFont="1" applyFill="1" applyAlignment="1"/>
    <xf numFmtId="41" fontId="19" fillId="0" borderId="0" xfId="2" applyFont="1" applyFill="1"/>
    <xf numFmtId="41" fontId="19" fillId="0" borderId="0" xfId="2" applyFont="1" applyFill="1" applyAlignment="1">
      <alignment horizontal="center"/>
    </xf>
    <xf numFmtId="0" fontId="44" fillId="0" borderId="0" xfId="0" applyFont="1" applyFill="1" applyAlignment="1">
      <alignment horizontal="center"/>
    </xf>
    <xf numFmtId="41" fontId="44" fillId="0" borderId="0" xfId="2" applyFont="1" applyFill="1" applyAlignment="1">
      <alignment horizontal="center"/>
    </xf>
    <xf numFmtId="167" fontId="22" fillId="0" borderId="0" xfId="2" applyNumberFormat="1" applyFont="1" applyFill="1" applyAlignment="1">
      <alignment horizontal="center"/>
    </xf>
    <xf numFmtId="49" fontId="24" fillId="0" borderId="0" xfId="0" applyNumberFormat="1" applyFont="1" applyFill="1" applyAlignment="1">
      <alignment horizontal="center"/>
    </xf>
    <xf numFmtId="41" fontId="17" fillId="0" borderId="14" xfId="2" applyFont="1" applyFill="1" applyBorder="1" applyAlignment="1">
      <alignment horizontal="center" vertical="center" wrapText="1"/>
    </xf>
    <xf numFmtId="41" fontId="17" fillId="0" borderId="15" xfId="2" applyFont="1" applyFill="1" applyBorder="1" applyAlignment="1">
      <alignment horizontal="center" vertical="center"/>
    </xf>
    <xf numFmtId="41" fontId="18" fillId="0" borderId="0" xfId="2" applyFont="1" applyFill="1" applyAlignment="1">
      <alignment horizontal="center"/>
    </xf>
    <xf numFmtId="41" fontId="17" fillId="0" borderId="16" xfId="2" applyFont="1" applyFill="1" applyBorder="1" applyAlignment="1">
      <alignment horizontal="center" vertical="center"/>
    </xf>
    <xf numFmtId="41" fontId="17" fillId="0" borderId="17" xfId="2" applyFont="1" applyFill="1" applyBorder="1" applyAlignment="1">
      <alignment horizontal="center" vertical="center"/>
    </xf>
    <xf numFmtId="41" fontId="17" fillId="0" borderId="18" xfId="2" applyFont="1" applyFill="1" applyBorder="1" applyAlignment="1">
      <alignment horizontal="center" vertical="center"/>
    </xf>
    <xf numFmtId="41" fontId="17" fillId="0" borderId="19" xfId="2" applyFont="1" applyFill="1" applyBorder="1" applyAlignment="1">
      <alignment horizontal="center" vertical="center"/>
    </xf>
    <xf numFmtId="41" fontId="17" fillId="0" borderId="14" xfId="2" applyFont="1" applyFill="1" applyBorder="1" applyAlignment="1">
      <alignment horizontal="center" vertical="center"/>
    </xf>
    <xf numFmtId="49" fontId="27" fillId="0" borderId="0" xfId="0" applyNumberFormat="1" applyFont="1" applyFill="1" applyAlignment="1">
      <alignment horizontal="center"/>
    </xf>
    <xf numFmtId="49" fontId="24" fillId="0" borderId="0" xfId="0" applyNumberFormat="1" applyFont="1" applyFill="1" applyAlignment="1">
      <alignment horizontal="center"/>
    </xf>
    <xf numFmtId="0" fontId="8" fillId="0" borderId="0" xfId="0" applyFont="1" applyFill="1" applyAlignment="1">
      <alignment horizontal="center"/>
    </xf>
    <xf numFmtId="0" fontId="3" fillId="0" borderId="0" xfId="0" applyFont="1" applyFill="1" applyAlignment="1">
      <alignment horizontal="left"/>
    </xf>
    <xf numFmtId="0" fontId="12" fillId="0" borderId="0" xfId="0" applyFont="1" applyFill="1" applyAlignment="1">
      <alignment horizontal="center"/>
    </xf>
    <xf numFmtId="0" fontId="15" fillId="0" borderId="0" xfId="0" applyFont="1" applyFill="1" applyAlignment="1">
      <alignment horizontal="center"/>
    </xf>
    <xf numFmtId="0" fontId="37" fillId="0" borderId="0" xfId="0" applyFont="1" applyFill="1" applyAlignment="1">
      <alignment horizontal="center"/>
    </xf>
    <xf numFmtId="0" fontId="34" fillId="0" borderId="0" xfId="0" applyFont="1" applyFill="1" applyAlignment="1">
      <alignment horizontal="left" vertical="top" wrapText="1"/>
    </xf>
    <xf numFmtId="0" fontId="34" fillId="0" borderId="0" xfId="0" applyFont="1" applyFill="1" applyAlignment="1">
      <alignment horizontal="center" vertical="top" wrapText="1"/>
    </xf>
    <xf numFmtId="0" fontId="37" fillId="0" borderId="7" xfId="0" applyFont="1" applyFill="1" applyBorder="1" applyAlignment="1">
      <alignment horizontal="left" vertical="center" wrapText="1"/>
    </xf>
    <xf numFmtId="0" fontId="37" fillId="0" borderId="7" xfId="0" applyFont="1" applyFill="1" applyBorder="1" applyAlignment="1">
      <alignment horizontal="left" wrapText="1"/>
    </xf>
    <xf numFmtId="0" fontId="50" fillId="0" borderId="6" xfId="0" applyFont="1" applyFill="1" applyBorder="1" applyAlignment="1">
      <alignment horizontal="right"/>
    </xf>
    <xf numFmtId="14" fontId="41" fillId="0" borderId="7" xfId="0" applyNumberFormat="1" applyFont="1" applyFill="1" applyBorder="1" applyAlignment="1">
      <alignment horizontal="center" vertical="top" wrapText="1"/>
    </xf>
    <xf numFmtId="0" fontId="9" fillId="0" borderId="0" xfId="0" applyFont="1" applyFill="1" applyAlignment="1">
      <alignment horizontal="center"/>
    </xf>
    <xf numFmtId="0" fontId="30" fillId="0" borderId="0" xfId="0" applyFont="1" applyFill="1" applyAlignment="1">
      <alignment horizontal="center"/>
    </xf>
    <xf numFmtId="0" fontId="32" fillId="0" borderId="13" xfId="0" applyFont="1" applyFill="1" applyBorder="1" applyAlignment="1">
      <alignment horizontal="center"/>
    </xf>
    <xf numFmtId="0" fontId="34" fillId="0" borderId="6" xfId="0" applyFont="1" applyFill="1" applyBorder="1" applyAlignment="1">
      <alignment horizontal="center" wrapText="1"/>
    </xf>
    <xf numFmtId="49" fontId="80" fillId="0" borderId="0" xfId="0" applyNumberFormat="1" applyFont="1" applyFill="1" applyAlignment="1"/>
  </cellXfs>
  <cellStyles count="3">
    <cellStyle name="Comma" xfId="1" builtinId="3"/>
    <cellStyle name="Comma [0]" xfId="2" builtinId="6"/>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161</xdr:row>
      <xdr:rowOff>38100</xdr:rowOff>
    </xdr:from>
    <xdr:to>
      <xdr:col>0</xdr:col>
      <xdr:colOff>28575</xdr:colOff>
      <xdr:row>161</xdr:row>
      <xdr:rowOff>152400</xdr:rowOff>
    </xdr:to>
    <xdr:sp macro="" textlink="">
      <xdr:nvSpPr>
        <xdr:cNvPr id="1025" name="Text Box 1"/>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161</xdr:row>
      <xdr:rowOff>38100</xdr:rowOff>
    </xdr:from>
    <xdr:to>
      <xdr:col>5</xdr:col>
      <xdr:colOff>28575</xdr:colOff>
      <xdr:row>161</xdr:row>
      <xdr:rowOff>152400</xdr:rowOff>
    </xdr:to>
    <xdr:sp macro="" textlink="">
      <xdr:nvSpPr>
        <xdr:cNvPr id="1026" name="Text Box 2"/>
        <xdr:cNvSpPr txBox="1">
          <a:spLocks noChangeArrowheads="1"/>
        </xdr:cNvSpPr>
      </xdr:nvSpPr>
      <xdr:spPr bwMode="auto">
        <a:xfrm flipV="1">
          <a:off x="6467475"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161</xdr:row>
      <xdr:rowOff>38100</xdr:rowOff>
    </xdr:from>
    <xdr:to>
      <xdr:col>0</xdr:col>
      <xdr:colOff>28575</xdr:colOff>
      <xdr:row>161</xdr:row>
      <xdr:rowOff>152400</xdr:rowOff>
    </xdr:to>
    <xdr:sp macro="" textlink="">
      <xdr:nvSpPr>
        <xdr:cNvPr id="1027" name="Text Box 3"/>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159</xdr:row>
      <xdr:rowOff>38100</xdr:rowOff>
    </xdr:from>
    <xdr:to>
      <xdr:col>0</xdr:col>
      <xdr:colOff>28575</xdr:colOff>
      <xdr:row>159</xdr:row>
      <xdr:rowOff>152400</xdr:rowOff>
    </xdr:to>
    <xdr:sp macro="" textlink="">
      <xdr:nvSpPr>
        <xdr:cNvPr id="1028" name="Text Box 4"/>
        <xdr:cNvSpPr txBox="1">
          <a:spLocks noChangeArrowheads="1"/>
        </xdr:cNvSpPr>
      </xdr:nvSpPr>
      <xdr:spPr bwMode="auto">
        <a:xfrm flipV="1">
          <a:off x="0" y="350901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159</xdr:row>
      <xdr:rowOff>38100</xdr:rowOff>
    </xdr:from>
    <xdr:to>
      <xdr:col>5</xdr:col>
      <xdr:colOff>28575</xdr:colOff>
      <xdr:row>159</xdr:row>
      <xdr:rowOff>152400</xdr:rowOff>
    </xdr:to>
    <xdr:sp macro="" textlink="">
      <xdr:nvSpPr>
        <xdr:cNvPr id="1029" name="Text Box 5"/>
        <xdr:cNvSpPr txBox="1">
          <a:spLocks noChangeArrowheads="1"/>
        </xdr:cNvSpPr>
      </xdr:nvSpPr>
      <xdr:spPr bwMode="auto">
        <a:xfrm flipV="1">
          <a:off x="6467475" y="350901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159</xdr:row>
      <xdr:rowOff>38100</xdr:rowOff>
    </xdr:from>
    <xdr:to>
      <xdr:col>0</xdr:col>
      <xdr:colOff>28575</xdr:colOff>
      <xdr:row>159</xdr:row>
      <xdr:rowOff>152400</xdr:rowOff>
    </xdr:to>
    <xdr:sp macro="" textlink="">
      <xdr:nvSpPr>
        <xdr:cNvPr id="1030" name="Text Box 6"/>
        <xdr:cNvSpPr txBox="1">
          <a:spLocks noChangeArrowheads="1"/>
        </xdr:cNvSpPr>
      </xdr:nvSpPr>
      <xdr:spPr bwMode="auto">
        <a:xfrm flipV="1">
          <a:off x="0" y="350901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161</xdr:row>
      <xdr:rowOff>38100</xdr:rowOff>
    </xdr:from>
    <xdr:to>
      <xdr:col>0</xdr:col>
      <xdr:colOff>28575</xdr:colOff>
      <xdr:row>161</xdr:row>
      <xdr:rowOff>152400</xdr:rowOff>
    </xdr:to>
    <xdr:sp macro="" textlink="">
      <xdr:nvSpPr>
        <xdr:cNvPr id="1031" name="Text Box 7"/>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161</xdr:row>
      <xdr:rowOff>38100</xdr:rowOff>
    </xdr:from>
    <xdr:to>
      <xdr:col>5</xdr:col>
      <xdr:colOff>28575</xdr:colOff>
      <xdr:row>161</xdr:row>
      <xdr:rowOff>152400</xdr:rowOff>
    </xdr:to>
    <xdr:sp macro="" textlink="">
      <xdr:nvSpPr>
        <xdr:cNvPr id="1032" name="Text Box 8"/>
        <xdr:cNvSpPr txBox="1">
          <a:spLocks noChangeArrowheads="1"/>
        </xdr:cNvSpPr>
      </xdr:nvSpPr>
      <xdr:spPr bwMode="auto">
        <a:xfrm flipV="1">
          <a:off x="6467475"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161</xdr:row>
      <xdr:rowOff>38100</xdr:rowOff>
    </xdr:from>
    <xdr:to>
      <xdr:col>0</xdr:col>
      <xdr:colOff>28575</xdr:colOff>
      <xdr:row>161</xdr:row>
      <xdr:rowOff>152400</xdr:rowOff>
    </xdr:to>
    <xdr:sp macro="" textlink="">
      <xdr:nvSpPr>
        <xdr:cNvPr id="1033" name="Text Box 9"/>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161</xdr:row>
      <xdr:rowOff>38100</xdr:rowOff>
    </xdr:from>
    <xdr:to>
      <xdr:col>0</xdr:col>
      <xdr:colOff>28575</xdr:colOff>
      <xdr:row>161</xdr:row>
      <xdr:rowOff>152400</xdr:rowOff>
    </xdr:to>
    <xdr:sp macro="" textlink="">
      <xdr:nvSpPr>
        <xdr:cNvPr id="1034" name="Text Box 10"/>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161</xdr:row>
      <xdr:rowOff>38100</xdr:rowOff>
    </xdr:from>
    <xdr:to>
      <xdr:col>5</xdr:col>
      <xdr:colOff>28575</xdr:colOff>
      <xdr:row>161</xdr:row>
      <xdr:rowOff>152400</xdr:rowOff>
    </xdr:to>
    <xdr:sp macro="" textlink="">
      <xdr:nvSpPr>
        <xdr:cNvPr id="1035" name="Text Box 11"/>
        <xdr:cNvSpPr txBox="1">
          <a:spLocks noChangeArrowheads="1"/>
        </xdr:cNvSpPr>
      </xdr:nvSpPr>
      <xdr:spPr bwMode="auto">
        <a:xfrm flipV="1">
          <a:off x="6467475"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161</xdr:row>
      <xdr:rowOff>38100</xdr:rowOff>
    </xdr:from>
    <xdr:to>
      <xdr:col>0</xdr:col>
      <xdr:colOff>28575</xdr:colOff>
      <xdr:row>161</xdr:row>
      <xdr:rowOff>152400</xdr:rowOff>
    </xdr:to>
    <xdr:sp macro="" textlink="">
      <xdr:nvSpPr>
        <xdr:cNvPr id="1036" name="Text Box 12"/>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159</xdr:row>
      <xdr:rowOff>38100</xdr:rowOff>
    </xdr:from>
    <xdr:to>
      <xdr:col>0</xdr:col>
      <xdr:colOff>28575</xdr:colOff>
      <xdr:row>159</xdr:row>
      <xdr:rowOff>152400</xdr:rowOff>
    </xdr:to>
    <xdr:sp macro="" textlink="">
      <xdr:nvSpPr>
        <xdr:cNvPr id="1037" name="Text Box 13"/>
        <xdr:cNvSpPr txBox="1">
          <a:spLocks noChangeArrowheads="1"/>
        </xdr:cNvSpPr>
      </xdr:nvSpPr>
      <xdr:spPr bwMode="auto">
        <a:xfrm flipV="1">
          <a:off x="0" y="350901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159</xdr:row>
      <xdr:rowOff>38100</xdr:rowOff>
    </xdr:from>
    <xdr:to>
      <xdr:col>5</xdr:col>
      <xdr:colOff>28575</xdr:colOff>
      <xdr:row>159</xdr:row>
      <xdr:rowOff>152400</xdr:rowOff>
    </xdr:to>
    <xdr:sp macro="" textlink="">
      <xdr:nvSpPr>
        <xdr:cNvPr id="1038" name="Text Box 14"/>
        <xdr:cNvSpPr txBox="1">
          <a:spLocks noChangeArrowheads="1"/>
        </xdr:cNvSpPr>
      </xdr:nvSpPr>
      <xdr:spPr bwMode="auto">
        <a:xfrm flipV="1">
          <a:off x="6467475" y="350901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159</xdr:row>
      <xdr:rowOff>38100</xdr:rowOff>
    </xdr:from>
    <xdr:to>
      <xdr:col>0</xdr:col>
      <xdr:colOff>28575</xdr:colOff>
      <xdr:row>159</xdr:row>
      <xdr:rowOff>152400</xdr:rowOff>
    </xdr:to>
    <xdr:sp macro="" textlink="">
      <xdr:nvSpPr>
        <xdr:cNvPr id="1039" name="Text Box 15"/>
        <xdr:cNvSpPr txBox="1">
          <a:spLocks noChangeArrowheads="1"/>
        </xdr:cNvSpPr>
      </xdr:nvSpPr>
      <xdr:spPr bwMode="auto">
        <a:xfrm flipV="1">
          <a:off x="0" y="350901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161</xdr:row>
      <xdr:rowOff>38100</xdr:rowOff>
    </xdr:from>
    <xdr:to>
      <xdr:col>0</xdr:col>
      <xdr:colOff>28575</xdr:colOff>
      <xdr:row>161</xdr:row>
      <xdr:rowOff>152400</xdr:rowOff>
    </xdr:to>
    <xdr:sp macro="" textlink="">
      <xdr:nvSpPr>
        <xdr:cNvPr id="1040" name="Text Box 16"/>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161</xdr:row>
      <xdr:rowOff>38100</xdr:rowOff>
    </xdr:from>
    <xdr:to>
      <xdr:col>5</xdr:col>
      <xdr:colOff>28575</xdr:colOff>
      <xdr:row>161</xdr:row>
      <xdr:rowOff>152400</xdr:rowOff>
    </xdr:to>
    <xdr:sp macro="" textlink="">
      <xdr:nvSpPr>
        <xdr:cNvPr id="1041" name="Text Box 17"/>
        <xdr:cNvSpPr txBox="1">
          <a:spLocks noChangeArrowheads="1"/>
        </xdr:cNvSpPr>
      </xdr:nvSpPr>
      <xdr:spPr bwMode="auto">
        <a:xfrm flipV="1">
          <a:off x="6467475"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161</xdr:row>
      <xdr:rowOff>38100</xdr:rowOff>
    </xdr:from>
    <xdr:to>
      <xdr:col>0</xdr:col>
      <xdr:colOff>28575</xdr:colOff>
      <xdr:row>161</xdr:row>
      <xdr:rowOff>152400</xdr:rowOff>
    </xdr:to>
    <xdr:sp macro="" textlink="">
      <xdr:nvSpPr>
        <xdr:cNvPr id="1042" name="Text Box 18"/>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161</xdr:row>
      <xdr:rowOff>38100</xdr:rowOff>
    </xdr:from>
    <xdr:to>
      <xdr:col>0</xdr:col>
      <xdr:colOff>28575</xdr:colOff>
      <xdr:row>161</xdr:row>
      <xdr:rowOff>152400</xdr:rowOff>
    </xdr:to>
    <xdr:sp macro="" textlink="">
      <xdr:nvSpPr>
        <xdr:cNvPr id="1043" name="Text Box 19"/>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161</xdr:row>
      <xdr:rowOff>38100</xdr:rowOff>
    </xdr:from>
    <xdr:to>
      <xdr:col>0</xdr:col>
      <xdr:colOff>28575</xdr:colOff>
      <xdr:row>161</xdr:row>
      <xdr:rowOff>152400</xdr:rowOff>
    </xdr:to>
    <xdr:sp macro="" textlink="">
      <xdr:nvSpPr>
        <xdr:cNvPr id="1045" name="Text Box 21"/>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162</xdr:row>
      <xdr:rowOff>38100</xdr:rowOff>
    </xdr:from>
    <xdr:to>
      <xdr:col>0</xdr:col>
      <xdr:colOff>28575</xdr:colOff>
      <xdr:row>162</xdr:row>
      <xdr:rowOff>152400</xdr:rowOff>
    </xdr:to>
    <xdr:sp macro="" textlink="">
      <xdr:nvSpPr>
        <xdr:cNvPr id="1046" name="Text Box 22"/>
        <xdr:cNvSpPr txBox="1">
          <a:spLocks noChangeArrowheads="1"/>
        </xdr:cNvSpPr>
      </xdr:nvSpPr>
      <xdr:spPr bwMode="auto">
        <a:xfrm flipV="1">
          <a:off x="0" y="357473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162</xdr:row>
      <xdr:rowOff>38100</xdr:rowOff>
    </xdr:from>
    <xdr:to>
      <xdr:col>5</xdr:col>
      <xdr:colOff>28575</xdr:colOff>
      <xdr:row>162</xdr:row>
      <xdr:rowOff>152400</xdr:rowOff>
    </xdr:to>
    <xdr:sp macro="" textlink="">
      <xdr:nvSpPr>
        <xdr:cNvPr id="1047" name="Text Box 23"/>
        <xdr:cNvSpPr txBox="1">
          <a:spLocks noChangeArrowheads="1"/>
        </xdr:cNvSpPr>
      </xdr:nvSpPr>
      <xdr:spPr bwMode="auto">
        <a:xfrm flipV="1">
          <a:off x="6467475" y="357473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162</xdr:row>
      <xdr:rowOff>38100</xdr:rowOff>
    </xdr:from>
    <xdr:to>
      <xdr:col>0</xdr:col>
      <xdr:colOff>28575</xdr:colOff>
      <xdr:row>162</xdr:row>
      <xdr:rowOff>152400</xdr:rowOff>
    </xdr:to>
    <xdr:sp macro="" textlink="">
      <xdr:nvSpPr>
        <xdr:cNvPr id="1048" name="Text Box 24"/>
        <xdr:cNvSpPr txBox="1">
          <a:spLocks noChangeArrowheads="1"/>
        </xdr:cNvSpPr>
      </xdr:nvSpPr>
      <xdr:spPr bwMode="auto">
        <a:xfrm flipV="1">
          <a:off x="0" y="357473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macro="" textlink="">
      <xdr:nvSpPr>
        <xdr:cNvPr id="1049" name="Text Box 25"/>
        <xdr:cNvSpPr txBox="1">
          <a:spLocks noChangeArrowheads="1"/>
        </xdr:cNvSpPr>
      </xdr:nvSpPr>
      <xdr:spPr bwMode="auto">
        <a:xfrm flipV="1">
          <a:off x="0"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163</xdr:row>
      <xdr:rowOff>38100</xdr:rowOff>
    </xdr:from>
    <xdr:to>
      <xdr:col>5</xdr:col>
      <xdr:colOff>28575</xdr:colOff>
      <xdr:row>163</xdr:row>
      <xdr:rowOff>152400</xdr:rowOff>
    </xdr:to>
    <xdr:sp macro="" textlink="">
      <xdr:nvSpPr>
        <xdr:cNvPr id="1050" name="Text Box 26"/>
        <xdr:cNvSpPr txBox="1">
          <a:spLocks noChangeArrowheads="1"/>
        </xdr:cNvSpPr>
      </xdr:nvSpPr>
      <xdr:spPr bwMode="auto">
        <a:xfrm flipV="1">
          <a:off x="6467475"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macro="" textlink="">
      <xdr:nvSpPr>
        <xdr:cNvPr id="1051" name="Text Box 27"/>
        <xdr:cNvSpPr txBox="1">
          <a:spLocks noChangeArrowheads="1"/>
        </xdr:cNvSpPr>
      </xdr:nvSpPr>
      <xdr:spPr bwMode="auto">
        <a:xfrm flipV="1">
          <a:off x="0"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macro="" textlink="">
      <xdr:nvSpPr>
        <xdr:cNvPr id="1052" name="Text Box 28"/>
        <xdr:cNvSpPr txBox="1">
          <a:spLocks noChangeArrowheads="1"/>
        </xdr:cNvSpPr>
      </xdr:nvSpPr>
      <xdr:spPr bwMode="auto">
        <a:xfrm flipV="1">
          <a:off x="0"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163</xdr:row>
      <xdr:rowOff>38100</xdr:rowOff>
    </xdr:from>
    <xdr:to>
      <xdr:col>5</xdr:col>
      <xdr:colOff>28575</xdr:colOff>
      <xdr:row>163</xdr:row>
      <xdr:rowOff>152400</xdr:rowOff>
    </xdr:to>
    <xdr:sp macro="" textlink="">
      <xdr:nvSpPr>
        <xdr:cNvPr id="1053" name="Text Box 29"/>
        <xdr:cNvSpPr txBox="1">
          <a:spLocks noChangeArrowheads="1"/>
        </xdr:cNvSpPr>
      </xdr:nvSpPr>
      <xdr:spPr bwMode="auto">
        <a:xfrm flipV="1">
          <a:off x="6467475"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macro="" textlink="">
      <xdr:nvSpPr>
        <xdr:cNvPr id="1054" name="Text Box 30"/>
        <xdr:cNvSpPr txBox="1">
          <a:spLocks noChangeArrowheads="1"/>
        </xdr:cNvSpPr>
      </xdr:nvSpPr>
      <xdr:spPr bwMode="auto">
        <a:xfrm flipV="1">
          <a:off x="0"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162</xdr:row>
      <xdr:rowOff>38100</xdr:rowOff>
    </xdr:from>
    <xdr:to>
      <xdr:col>0</xdr:col>
      <xdr:colOff>28575</xdr:colOff>
      <xdr:row>162</xdr:row>
      <xdr:rowOff>152400</xdr:rowOff>
    </xdr:to>
    <xdr:sp macro="" textlink="">
      <xdr:nvSpPr>
        <xdr:cNvPr id="1055" name="Text Box 31"/>
        <xdr:cNvSpPr txBox="1">
          <a:spLocks noChangeArrowheads="1"/>
        </xdr:cNvSpPr>
      </xdr:nvSpPr>
      <xdr:spPr bwMode="auto">
        <a:xfrm flipV="1">
          <a:off x="0" y="357473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162</xdr:row>
      <xdr:rowOff>38100</xdr:rowOff>
    </xdr:from>
    <xdr:to>
      <xdr:col>5</xdr:col>
      <xdr:colOff>28575</xdr:colOff>
      <xdr:row>162</xdr:row>
      <xdr:rowOff>152400</xdr:rowOff>
    </xdr:to>
    <xdr:sp macro="" textlink="">
      <xdr:nvSpPr>
        <xdr:cNvPr id="1056" name="Text Box 32"/>
        <xdr:cNvSpPr txBox="1">
          <a:spLocks noChangeArrowheads="1"/>
        </xdr:cNvSpPr>
      </xdr:nvSpPr>
      <xdr:spPr bwMode="auto">
        <a:xfrm flipV="1">
          <a:off x="6467475" y="357473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162</xdr:row>
      <xdr:rowOff>38100</xdr:rowOff>
    </xdr:from>
    <xdr:to>
      <xdr:col>0</xdr:col>
      <xdr:colOff>28575</xdr:colOff>
      <xdr:row>162</xdr:row>
      <xdr:rowOff>152400</xdr:rowOff>
    </xdr:to>
    <xdr:sp macro="" textlink="">
      <xdr:nvSpPr>
        <xdr:cNvPr id="1057" name="Text Box 33"/>
        <xdr:cNvSpPr txBox="1">
          <a:spLocks noChangeArrowheads="1"/>
        </xdr:cNvSpPr>
      </xdr:nvSpPr>
      <xdr:spPr bwMode="auto">
        <a:xfrm flipV="1">
          <a:off x="0" y="357473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macro="" textlink="">
      <xdr:nvSpPr>
        <xdr:cNvPr id="1058" name="Text Box 34"/>
        <xdr:cNvSpPr txBox="1">
          <a:spLocks noChangeArrowheads="1"/>
        </xdr:cNvSpPr>
      </xdr:nvSpPr>
      <xdr:spPr bwMode="auto">
        <a:xfrm flipV="1">
          <a:off x="0"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163</xdr:row>
      <xdr:rowOff>38100</xdr:rowOff>
    </xdr:from>
    <xdr:to>
      <xdr:col>5</xdr:col>
      <xdr:colOff>28575</xdr:colOff>
      <xdr:row>163</xdr:row>
      <xdr:rowOff>152400</xdr:rowOff>
    </xdr:to>
    <xdr:sp macro="" textlink="">
      <xdr:nvSpPr>
        <xdr:cNvPr id="1059" name="Text Box 35"/>
        <xdr:cNvSpPr txBox="1">
          <a:spLocks noChangeArrowheads="1"/>
        </xdr:cNvSpPr>
      </xdr:nvSpPr>
      <xdr:spPr bwMode="auto">
        <a:xfrm flipV="1">
          <a:off x="6467475"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macro="" textlink="">
      <xdr:nvSpPr>
        <xdr:cNvPr id="1060" name="Text Box 36"/>
        <xdr:cNvSpPr txBox="1">
          <a:spLocks noChangeArrowheads="1"/>
        </xdr:cNvSpPr>
      </xdr:nvSpPr>
      <xdr:spPr bwMode="auto">
        <a:xfrm flipV="1">
          <a:off x="0"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macro="" textlink="">
      <xdr:nvSpPr>
        <xdr:cNvPr id="1061" name="Text Box 37"/>
        <xdr:cNvSpPr txBox="1">
          <a:spLocks noChangeArrowheads="1"/>
        </xdr:cNvSpPr>
      </xdr:nvSpPr>
      <xdr:spPr bwMode="auto">
        <a:xfrm flipV="1">
          <a:off x="0"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163</xdr:row>
      <xdr:rowOff>38100</xdr:rowOff>
    </xdr:from>
    <xdr:to>
      <xdr:col>5</xdr:col>
      <xdr:colOff>28575</xdr:colOff>
      <xdr:row>163</xdr:row>
      <xdr:rowOff>152400</xdr:rowOff>
    </xdr:to>
    <xdr:sp macro="" textlink="">
      <xdr:nvSpPr>
        <xdr:cNvPr id="1062" name="Text Box 38"/>
        <xdr:cNvSpPr txBox="1">
          <a:spLocks noChangeArrowheads="1"/>
        </xdr:cNvSpPr>
      </xdr:nvSpPr>
      <xdr:spPr bwMode="auto">
        <a:xfrm flipV="1">
          <a:off x="6467475"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163</xdr:row>
      <xdr:rowOff>38100</xdr:rowOff>
    </xdr:from>
    <xdr:to>
      <xdr:col>0</xdr:col>
      <xdr:colOff>28575</xdr:colOff>
      <xdr:row>163</xdr:row>
      <xdr:rowOff>152400</xdr:rowOff>
    </xdr:to>
    <xdr:sp macro="" textlink="">
      <xdr:nvSpPr>
        <xdr:cNvPr id="1063" name="Text Box 39"/>
        <xdr:cNvSpPr txBox="1">
          <a:spLocks noChangeArrowheads="1"/>
        </xdr:cNvSpPr>
      </xdr:nvSpPr>
      <xdr:spPr bwMode="auto">
        <a:xfrm flipV="1">
          <a:off x="0"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183</xdr:row>
      <xdr:rowOff>38100</xdr:rowOff>
    </xdr:from>
    <xdr:to>
      <xdr:col>0</xdr:col>
      <xdr:colOff>28575</xdr:colOff>
      <xdr:row>183</xdr:row>
      <xdr:rowOff>152400</xdr:rowOff>
    </xdr:to>
    <xdr:sp macro="" textlink="">
      <xdr:nvSpPr>
        <xdr:cNvPr id="1064" name="Text Box 40"/>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183</xdr:row>
      <xdr:rowOff>38100</xdr:rowOff>
    </xdr:from>
    <xdr:to>
      <xdr:col>0</xdr:col>
      <xdr:colOff>28575</xdr:colOff>
      <xdr:row>183</xdr:row>
      <xdr:rowOff>152400</xdr:rowOff>
    </xdr:to>
    <xdr:sp macro="" textlink="">
      <xdr:nvSpPr>
        <xdr:cNvPr id="1065" name="Text Box 41"/>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200</xdr:row>
      <xdr:rowOff>0</xdr:rowOff>
    </xdr:from>
    <xdr:to>
      <xdr:col>0</xdr:col>
      <xdr:colOff>28575</xdr:colOff>
      <xdr:row>200</xdr:row>
      <xdr:rowOff>0</xdr:rowOff>
    </xdr:to>
    <xdr:sp macro="" textlink="">
      <xdr:nvSpPr>
        <xdr:cNvPr id="1066" name="Text Box 42"/>
        <xdr:cNvSpPr txBox="1">
          <a:spLocks noChangeArrowheads="1"/>
        </xdr:cNvSpPr>
      </xdr:nvSpPr>
      <xdr:spPr bwMode="auto">
        <a:xfrm flipV="1">
          <a:off x="0"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200</xdr:row>
      <xdr:rowOff>0</xdr:rowOff>
    </xdr:from>
    <xdr:to>
      <xdr:col>5</xdr:col>
      <xdr:colOff>28575</xdr:colOff>
      <xdr:row>200</xdr:row>
      <xdr:rowOff>0</xdr:rowOff>
    </xdr:to>
    <xdr:sp macro="" textlink="">
      <xdr:nvSpPr>
        <xdr:cNvPr id="1067" name="Text Box 43"/>
        <xdr:cNvSpPr txBox="1">
          <a:spLocks noChangeArrowheads="1"/>
        </xdr:cNvSpPr>
      </xdr:nvSpPr>
      <xdr:spPr bwMode="auto">
        <a:xfrm flipV="1">
          <a:off x="6467475"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200</xdr:row>
      <xdr:rowOff>0</xdr:rowOff>
    </xdr:from>
    <xdr:to>
      <xdr:col>0</xdr:col>
      <xdr:colOff>28575</xdr:colOff>
      <xdr:row>200</xdr:row>
      <xdr:rowOff>0</xdr:rowOff>
    </xdr:to>
    <xdr:sp macro="" textlink="">
      <xdr:nvSpPr>
        <xdr:cNvPr id="1068" name="Text Box 44"/>
        <xdr:cNvSpPr txBox="1">
          <a:spLocks noChangeArrowheads="1"/>
        </xdr:cNvSpPr>
      </xdr:nvSpPr>
      <xdr:spPr bwMode="auto">
        <a:xfrm flipV="1">
          <a:off x="0"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200</xdr:row>
      <xdr:rowOff>0</xdr:rowOff>
    </xdr:from>
    <xdr:to>
      <xdr:col>0</xdr:col>
      <xdr:colOff>28575</xdr:colOff>
      <xdr:row>200</xdr:row>
      <xdr:rowOff>0</xdr:rowOff>
    </xdr:to>
    <xdr:sp macro="" textlink="">
      <xdr:nvSpPr>
        <xdr:cNvPr id="1069" name="Text Box 45"/>
        <xdr:cNvSpPr txBox="1">
          <a:spLocks noChangeArrowheads="1"/>
        </xdr:cNvSpPr>
      </xdr:nvSpPr>
      <xdr:spPr bwMode="auto">
        <a:xfrm flipV="1">
          <a:off x="0"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200</xdr:row>
      <xdr:rowOff>0</xdr:rowOff>
    </xdr:from>
    <xdr:to>
      <xdr:col>5</xdr:col>
      <xdr:colOff>28575</xdr:colOff>
      <xdr:row>200</xdr:row>
      <xdr:rowOff>0</xdr:rowOff>
    </xdr:to>
    <xdr:sp macro="" textlink="">
      <xdr:nvSpPr>
        <xdr:cNvPr id="1070" name="Text Box 46"/>
        <xdr:cNvSpPr txBox="1">
          <a:spLocks noChangeArrowheads="1"/>
        </xdr:cNvSpPr>
      </xdr:nvSpPr>
      <xdr:spPr bwMode="auto">
        <a:xfrm flipV="1">
          <a:off x="6467475"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200</xdr:row>
      <xdr:rowOff>0</xdr:rowOff>
    </xdr:from>
    <xdr:to>
      <xdr:col>0</xdr:col>
      <xdr:colOff>28575</xdr:colOff>
      <xdr:row>200</xdr:row>
      <xdr:rowOff>0</xdr:rowOff>
    </xdr:to>
    <xdr:sp macro="" textlink="">
      <xdr:nvSpPr>
        <xdr:cNvPr id="1071" name="Text Box 47"/>
        <xdr:cNvSpPr txBox="1">
          <a:spLocks noChangeArrowheads="1"/>
        </xdr:cNvSpPr>
      </xdr:nvSpPr>
      <xdr:spPr bwMode="auto">
        <a:xfrm flipV="1">
          <a:off x="0"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189</xdr:row>
      <xdr:rowOff>38100</xdr:rowOff>
    </xdr:from>
    <xdr:to>
      <xdr:col>0</xdr:col>
      <xdr:colOff>28575</xdr:colOff>
      <xdr:row>189</xdr:row>
      <xdr:rowOff>152400</xdr:rowOff>
    </xdr:to>
    <xdr:sp macro="" textlink="">
      <xdr:nvSpPr>
        <xdr:cNvPr id="1072" name="Text Box 48"/>
        <xdr:cNvSpPr txBox="1">
          <a:spLocks noChangeArrowheads="1"/>
        </xdr:cNvSpPr>
      </xdr:nvSpPr>
      <xdr:spPr bwMode="auto">
        <a:xfrm flipV="1">
          <a:off x="0" y="421005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189</xdr:row>
      <xdr:rowOff>38100</xdr:rowOff>
    </xdr:from>
    <xdr:to>
      <xdr:col>0</xdr:col>
      <xdr:colOff>28575</xdr:colOff>
      <xdr:row>189</xdr:row>
      <xdr:rowOff>152400</xdr:rowOff>
    </xdr:to>
    <xdr:sp macro="" textlink="">
      <xdr:nvSpPr>
        <xdr:cNvPr id="1073" name="Text Box 49"/>
        <xdr:cNvSpPr txBox="1">
          <a:spLocks noChangeArrowheads="1"/>
        </xdr:cNvSpPr>
      </xdr:nvSpPr>
      <xdr:spPr bwMode="auto">
        <a:xfrm flipV="1">
          <a:off x="0" y="421005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172</xdr:row>
      <xdr:rowOff>38100</xdr:rowOff>
    </xdr:from>
    <xdr:to>
      <xdr:col>0</xdr:col>
      <xdr:colOff>28575</xdr:colOff>
      <xdr:row>172</xdr:row>
      <xdr:rowOff>152400</xdr:rowOff>
    </xdr:to>
    <xdr:sp macro="" textlink="">
      <xdr:nvSpPr>
        <xdr:cNvPr id="1074" name="Text Box 50"/>
        <xdr:cNvSpPr txBox="1">
          <a:spLocks noChangeArrowheads="1"/>
        </xdr:cNvSpPr>
      </xdr:nvSpPr>
      <xdr:spPr bwMode="auto">
        <a:xfrm flipV="1">
          <a:off x="0" y="381095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172</xdr:row>
      <xdr:rowOff>38100</xdr:rowOff>
    </xdr:from>
    <xdr:to>
      <xdr:col>5</xdr:col>
      <xdr:colOff>28575</xdr:colOff>
      <xdr:row>172</xdr:row>
      <xdr:rowOff>152400</xdr:rowOff>
    </xdr:to>
    <xdr:sp macro="" textlink="">
      <xdr:nvSpPr>
        <xdr:cNvPr id="1075" name="Text Box 51"/>
        <xdr:cNvSpPr txBox="1">
          <a:spLocks noChangeArrowheads="1"/>
        </xdr:cNvSpPr>
      </xdr:nvSpPr>
      <xdr:spPr bwMode="auto">
        <a:xfrm flipV="1">
          <a:off x="6467475" y="381095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172</xdr:row>
      <xdr:rowOff>38100</xdr:rowOff>
    </xdr:from>
    <xdr:to>
      <xdr:col>0</xdr:col>
      <xdr:colOff>28575</xdr:colOff>
      <xdr:row>172</xdr:row>
      <xdr:rowOff>152400</xdr:rowOff>
    </xdr:to>
    <xdr:sp macro="" textlink="">
      <xdr:nvSpPr>
        <xdr:cNvPr id="1076" name="Text Box 52"/>
        <xdr:cNvSpPr txBox="1">
          <a:spLocks noChangeArrowheads="1"/>
        </xdr:cNvSpPr>
      </xdr:nvSpPr>
      <xdr:spPr bwMode="auto">
        <a:xfrm flipV="1">
          <a:off x="0" y="381095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macro="" textlink="">
      <xdr:nvSpPr>
        <xdr:cNvPr id="1077" name="Text Box 53"/>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macro="" textlink="">
      <xdr:nvSpPr>
        <xdr:cNvPr id="1078" name="Text Box 54"/>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macro="" textlink="">
      <xdr:nvSpPr>
        <xdr:cNvPr id="1079" name="Text Box 55"/>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macro="" textlink="">
      <xdr:nvSpPr>
        <xdr:cNvPr id="1080" name="Text Box 56"/>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198</xdr:row>
      <xdr:rowOff>0</xdr:rowOff>
    </xdr:from>
    <xdr:to>
      <xdr:col>0</xdr:col>
      <xdr:colOff>28575</xdr:colOff>
      <xdr:row>198</xdr:row>
      <xdr:rowOff>0</xdr:rowOff>
    </xdr:to>
    <xdr:sp macro="" textlink="">
      <xdr:nvSpPr>
        <xdr:cNvPr id="1081" name="Text Box 57"/>
        <xdr:cNvSpPr txBox="1">
          <a:spLocks noChangeArrowheads="1"/>
        </xdr:cNvSpPr>
      </xdr:nvSpPr>
      <xdr:spPr bwMode="auto">
        <a:xfrm flipV="1">
          <a:off x="0" y="4411027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198</xdr:row>
      <xdr:rowOff>0</xdr:rowOff>
    </xdr:from>
    <xdr:to>
      <xdr:col>5</xdr:col>
      <xdr:colOff>28575</xdr:colOff>
      <xdr:row>198</xdr:row>
      <xdr:rowOff>0</xdr:rowOff>
    </xdr:to>
    <xdr:sp macro="" textlink="">
      <xdr:nvSpPr>
        <xdr:cNvPr id="1082" name="Text Box 58"/>
        <xdr:cNvSpPr txBox="1">
          <a:spLocks noChangeArrowheads="1"/>
        </xdr:cNvSpPr>
      </xdr:nvSpPr>
      <xdr:spPr bwMode="auto">
        <a:xfrm flipV="1">
          <a:off x="6467475" y="4411027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198</xdr:row>
      <xdr:rowOff>0</xdr:rowOff>
    </xdr:from>
    <xdr:to>
      <xdr:col>0</xdr:col>
      <xdr:colOff>28575</xdr:colOff>
      <xdr:row>198</xdr:row>
      <xdr:rowOff>0</xdr:rowOff>
    </xdr:to>
    <xdr:sp macro="" textlink="">
      <xdr:nvSpPr>
        <xdr:cNvPr id="1083" name="Text Box 59"/>
        <xdr:cNvSpPr txBox="1">
          <a:spLocks noChangeArrowheads="1"/>
        </xdr:cNvSpPr>
      </xdr:nvSpPr>
      <xdr:spPr bwMode="auto">
        <a:xfrm flipV="1">
          <a:off x="0" y="4411027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183</xdr:row>
      <xdr:rowOff>38100</xdr:rowOff>
    </xdr:from>
    <xdr:to>
      <xdr:col>0</xdr:col>
      <xdr:colOff>28575</xdr:colOff>
      <xdr:row>183</xdr:row>
      <xdr:rowOff>152400</xdr:rowOff>
    </xdr:to>
    <xdr:sp macro="" textlink="">
      <xdr:nvSpPr>
        <xdr:cNvPr id="1110" name="Text Box 86"/>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183</xdr:row>
      <xdr:rowOff>38100</xdr:rowOff>
    </xdr:from>
    <xdr:to>
      <xdr:col>0</xdr:col>
      <xdr:colOff>28575</xdr:colOff>
      <xdr:row>183</xdr:row>
      <xdr:rowOff>152400</xdr:rowOff>
    </xdr:to>
    <xdr:sp macro="" textlink="">
      <xdr:nvSpPr>
        <xdr:cNvPr id="1111" name="Text Box 87"/>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macro="" textlink="">
      <xdr:nvSpPr>
        <xdr:cNvPr id="1112" name="Text Box 88"/>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macro="" textlink="">
      <xdr:nvSpPr>
        <xdr:cNvPr id="1113" name="Text Box 89"/>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macro="" textlink="">
      <xdr:nvSpPr>
        <xdr:cNvPr id="1114" name="Text Box 90"/>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macro="" textlink="">
      <xdr:nvSpPr>
        <xdr:cNvPr id="1115" name="Text Box 91"/>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UYEN%2011/THUYET%20MINH%20BCTC-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DUNG"/>
      <sheetName val="q1"/>
      <sheetName val="Q2"/>
      <sheetName val="Q3"/>
      <sheetName val="Q4"/>
      <sheetName val="kiemtoan"/>
      <sheetName val="Sheet1"/>
    </sheetNames>
    <sheetDataSet>
      <sheetData sheetId="0"/>
      <sheetData sheetId="1">
        <row r="271">
          <cell r="D271">
            <v>325070149</v>
          </cell>
        </row>
        <row r="272">
          <cell r="D272">
            <v>218436856</v>
          </cell>
        </row>
        <row r="273">
          <cell r="D273">
            <v>1846691897</v>
          </cell>
        </row>
        <row r="274">
          <cell r="D274">
            <v>417166580</v>
          </cell>
        </row>
        <row r="275">
          <cell r="D275">
            <v>8967273</v>
          </cell>
        </row>
      </sheetData>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I61"/>
  <sheetViews>
    <sheetView zoomScale="106" zoomScaleNormal="106" workbookViewId="0">
      <selection activeCell="B32" sqref="B32"/>
    </sheetView>
  </sheetViews>
  <sheetFormatPr defaultColWidth="5.6640625" defaultRowHeight="18.75"/>
  <cols>
    <col min="1" max="1" width="4.33203125" style="35" customWidth="1"/>
    <col min="2" max="2" width="33.77734375" style="36" customWidth="1"/>
    <col min="3" max="3" width="4.77734375" style="37" customWidth="1"/>
    <col min="4" max="4" width="5.77734375" style="37" bestFit="1" customWidth="1"/>
    <col min="5" max="5" width="15.44140625" style="37" customWidth="1"/>
    <col min="6" max="6" width="17.6640625" style="37" customWidth="1"/>
    <col min="7" max="7" width="16" style="36" customWidth="1"/>
    <col min="8" max="8" width="16.5546875" style="36" customWidth="1"/>
    <col min="9" max="16384" width="5.6640625" style="36"/>
  </cols>
  <sheetData>
    <row r="1" spans="1:8" s="5" customFormat="1" ht="15.75">
      <c r="A1" s="1" t="s">
        <v>9</v>
      </c>
      <c r="B1" s="2"/>
      <c r="C1" s="3"/>
      <c r="D1" s="3"/>
      <c r="E1" s="3"/>
      <c r="F1" s="4"/>
    </row>
    <row r="2" spans="1:8" s="6" customFormat="1" ht="15.75" hidden="1">
      <c r="A2" s="1" t="s">
        <v>10</v>
      </c>
      <c r="C2" s="7"/>
      <c r="D2" s="7"/>
      <c r="E2" s="7"/>
      <c r="F2" s="8"/>
    </row>
    <row r="3" spans="1:8" s="6" customFormat="1" ht="15.75" hidden="1">
      <c r="A3" s="1" t="s">
        <v>11</v>
      </c>
      <c r="C3" s="7"/>
      <c r="D3" s="7"/>
      <c r="E3" s="7"/>
      <c r="F3" s="8"/>
    </row>
    <row r="4" spans="1:8" s="6" customFormat="1" ht="20.25">
      <c r="A4" s="346" t="s">
        <v>12</v>
      </c>
      <c r="B4" s="346"/>
      <c r="C4" s="346"/>
      <c r="D4" s="346"/>
      <c r="E4" s="346"/>
      <c r="F4" s="346"/>
      <c r="G4" s="346"/>
      <c r="H4" s="346"/>
    </row>
    <row r="5" spans="1:8" s="6" customFormat="1" ht="24" customHeight="1">
      <c r="A5" s="346" t="s">
        <v>640</v>
      </c>
      <c r="B5" s="346"/>
      <c r="C5" s="346"/>
      <c r="D5" s="346"/>
      <c r="E5" s="346"/>
      <c r="F5" s="346"/>
      <c r="G5" s="346"/>
      <c r="H5" s="346"/>
    </row>
    <row r="6" spans="1:8" s="5" customFormat="1" ht="15">
      <c r="A6" s="9"/>
      <c r="C6" s="3"/>
      <c r="D6" s="3"/>
      <c r="E6" s="3"/>
      <c r="F6" s="4"/>
      <c r="H6" s="5" t="s">
        <v>13</v>
      </c>
    </row>
    <row r="7" spans="1:8" s="6" customFormat="1" ht="20.25" customHeight="1">
      <c r="A7" s="347" t="s">
        <v>14</v>
      </c>
      <c r="B7" s="348"/>
      <c r="C7" s="351" t="s">
        <v>132</v>
      </c>
      <c r="D7" s="347" t="s">
        <v>133</v>
      </c>
      <c r="E7" s="344" t="s">
        <v>641</v>
      </c>
      <c r="F7" s="344" t="s">
        <v>642</v>
      </c>
      <c r="G7" s="344" t="s">
        <v>35</v>
      </c>
      <c r="H7" s="344" t="s">
        <v>15</v>
      </c>
    </row>
    <row r="8" spans="1:8" s="6" customFormat="1" ht="51.75" customHeight="1">
      <c r="A8" s="349"/>
      <c r="B8" s="350"/>
      <c r="C8" s="345"/>
      <c r="D8" s="349"/>
      <c r="E8" s="345"/>
      <c r="F8" s="345"/>
      <c r="G8" s="345"/>
      <c r="H8" s="345"/>
    </row>
    <row r="9" spans="1:8" s="5" customFormat="1" ht="16.5">
      <c r="A9" s="11">
        <v>1</v>
      </c>
      <c r="B9" s="12" t="s">
        <v>16</v>
      </c>
      <c r="C9" s="13">
        <v>1</v>
      </c>
      <c r="D9" s="13" t="s">
        <v>611</v>
      </c>
      <c r="E9" s="15">
        <v>18866312455</v>
      </c>
      <c r="F9" s="14">
        <v>17724372578</v>
      </c>
      <c r="G9" s="15">
        <v>38097782665</v>
      </c>
      <c r="H9" s="14">
        <v>38716403241</v>
      </c>
    </row>
    <row r="10" spans="1:8" s="5" customFormat="1" ht="16.5">
      <c r="A10" s="16">
        <v>2</v>
      </c>
      <c r="B10" s="17" t="s">
        <v>17</v>
      </c>
      <c r="C10" s="18">
        <v>2</v>
      </c>
      <c r="D10" s="18"/>
      <c r="E10" s="20">
        <v>25659849</v>
      </c>
      <c r="F10" s="19">
        <v>125765453</v>
      </c>
      <c r="G10" s="20">
        <v>76950939</v>
      </c>
      <c r="H10" s="19">
        <v>163141599</v>
      </c>
    </row>
    <row r="11" spans="1:8" s="5" customFormat="1" ht="16.5">
      <c r="A11" s="16">
        <v>3</v>
      </c>
      <c r="B11" s="17" t="s">
        <v>18</v>
      </c>
      <c r="C11" s="18">
        <v>10</v>
      </c>
      <c r="D11" s="18"/>
      <c r="E11" s="20">
        <f>E9-E10</f>
        <v>18840652606</v>
      </c>
      <c r="F11" s="19">
        <v>17598607125</v>
      </c>
      <c r="G11" s="20">
        <f>G9-G10</f>
        <v>38020831726</v>
      </c>
      <c r="H11" s="19">
        <v>38553261642</v>
      </c>
    </row>
    <row r="12" spans="1:8" s="5" customFormat="1" ht="16.5">
      <c r="A12" s="16">
        <v>4</v>
      </c>
      <c r="B12" s="17" t="s">
        <v>19</v>
      </c>
      <c r="C12" s="18">
        <v>11</v>
      </c>
      <c r="D12" s="18" t="s">
        <v>612</v>
      </c>
      <c r="E12" s="20">
        <v>15422545321</v>
      </c>
      <c r="F12" s="19">
        <v>14539591397</v>
      </c>
      <c r="G12" s="20">
        <v>31558853481</v>
      </c>
      <c r="H12" s="19">
        <v>32198668147</v>
      </c>
    </row>
    <row r="13" spans="1:8" s="5" customFormat="1" ht="16.5">
      <c r="A13" s="16">
        <v>5</v>
      </c>
      <c r="B13" s="17" t="s">
        <v>20</v>
      </c>
      <c r="C13" s="18">
        <v>20</v>
      </c>
      <c r="D13" s="18"/>
      <c r="E13" s="20">
        <f>E11-E12</f>
        <v>3418107285</v>
      </c>
      <c r="F13" s="19">
        <v>3059015728</v>
      </c>
      <c r="G13" s="20">
        <f>G11-G12</f>
        <v>6461978245</v>
      </c>
      <c r="H13" s="19">
        <v>6354593495</v>
      </c>
    </row>
    <row r="14" spans="1:8" s="5" customFormat="1" ht="16.5">
      <c r="A14" s="16">
        <v>6</v>
      </c>
      <c r="B14" s="17" t="s">
        <v>21</v>
      </c>
      <c r="C14" s="18">
        <v>21</v>
      </c>
      <c r="D14" s="18" t="s">
        <v>613</v>
      </c>
      <c r="E14" s="20">
        <v>94057303</v>
      </c>
      <c r="F14" s="19">
        <v>267345677</v>
      </c>
      <c r="G14" s="20">
        <v>286792685</v>
      </c>
      <c r="H14" s="19">
        <v>1697973936</v>
      </c>
    </row>
    <row r="15" spans="1:8" s="5" customFormat="1" ht="16.5">
      <c r="A15" s="16">
        <v>7</v>
      </c>
      <c r="B15" s="17" t="s">
        <v>22</v>
      </c>
      <c r="C15" s="18">
        <v>22</v>
      </c>
      <c r="D15" s="18" t="s">
        <v>614</v>
      </c>
      <c r="E15" s="20">
        <v>94851920</v>
      </c>
      <c r="F15" s="19">
        <v>59041600</v>
      </c>
      <c r="G15" s="20">
        <v>232200420</v>
      </c>
      <c r="H15" s="19">
        <v>291112423</v>
      </c>
    </row>
    <row r="16" spans="1:8" s="26" customFormat="1" ht="16.5">
      <c r="A16" s="21"/>
      <c r="B16" s="22" t="s">
        <v>23</v>
      </c>
      <c r="C16" s="23">
        <v>23</v>
      </c>
      <c r="D16" s="23"/>
      <c r="E16" s="25">
        <v>8328600</v>
      </c>
      <c r="F16" s="24">
        <v>5493200</v>
      </c>
      <c r="G16" s="25">
        <v>28397600</v>
      </c>
      <c r="H16" s="24">
        <v>66374723</v>
      </c>
    </row>
    <row r="17" spans="1:9" s="5" customFormat="1" ht="16.5">
      <c r="A17" s="16">
        <v>8</v>
      </c>
      <c r="B17" s="17" t="s">
        <v>24</v>
      </c>
      <c r="C17" s="18">
        <v>24</v>
      </c>
      <c r="D17" s="18"/>
      <c r="E17" s="20">
        <v>1922380755</v>
      </c>
      <c r="F17" s="19">
        <v>1800279190</v>
      </c>
      <c r="G17" s="20">
        <v>3462574358</v>
      </c>
      <c r="H17" s="19">
        <v>3780670091</v>
      </c>
    </row>
    <row r="18" spans="1:9" s="5" customFormat="1" ht="16.5">
      <c r="A18" s="16">
        <v>9</v>
      </c>
      <c r="B18" s="17" t="s">
        <v>25</v>
      </c>
      <c r="C18" s="18">
        <v>25</v>
      </c>
      <c r="D18" s="18"/>
      <c r="E18" s="20">
        <v>438142588</v>
      </c>
      <c r="F18" s="19">
        <v>457195246</v>
      </c>
      <c r="G18" s="20">
        <v>968198269</v>
      </c>
      <c r="H18" s="19">
        <v>1034138263</v>
      </c>
    </row>
    <row r="19" spans="1:9" s="5" customFormat="1" ht="16.5">
      <c r="A19" s="16">
        <v>10</v>
      </c>
      <c r="B19" s="17" t="s">
        <v>26</v>
      </c>
      <c r="C19" s="18">
        <v>30</v>
      </c>
      <c r="D19" s="18"/>
      <c r="E19" s="20">
        <f>E13+E14-E15-E17-E18</f>
        <v>1056789325</v>
      </c>
      <c r="F19" s="20">
        <v>1009845369</v>
      </c>
      <c r="G19" s="20">
        <f>G13+G14-G15-G17-G18</f>
        <v>2085797883</v>
      </c>
      <c r="H19" s="19">
        <v>2946646654</v>
      </c>
    </row>
    <row r="20" spans="1:9" s="5" customFormat="1" ht="16.5">
      <c r="A20" s="16">
        <v>11</v>
      </c>
      <c r="B20" s="17" t="s">
        <v>27</v>
      </c>
      <c r="C20" s="18">
        <v>31</v>
      </c>
      <c r="D20" s="18"/>
      <c r="E20" s="20">
        <v>6061246</v>
      </c>
      <c r="F20" s="19">
        <v>3583018</v>
      </c>
      <c r="G20" s="20">
        <v>10712498</v>
      </c>
      <c r="H20" s="19">
        <v>17433079</v>
      </c>
    </row>
    <row r="21" spans="1:9" s="5" customFormat="1" ht="16.5">
      <c r="A21" s="16">
        <v>12</v>
      </c>
      <c r="B21" s="17" t="s">
        <v>28</v>
      </c>
      <c r="C21" s="18">
        <v>32</v>
      </c>
      <c r="D21" s="18"/>
      <c r="E21" s="20">
        <v>22836299</v>
      </c>
      <c r="F21" s="19">
        <v>11831116</v>
      </c>
      <c r="G21" s="20">
        <v>45710580</v>
      </c>
      <c r="H21" s="19">
        <v>60260529</v>
      </c>
    </row>
    <row r="22" spans="1:9" s="5" customFormat="1" ht="16.5">
      <c r="A22" s="16">
        <v>13</v>
      </c>
      <c r="B22" s="17" t="s">
        <v>29</v>
      </c>
      <c r="C22" s="18">
        <v>40</v>
      </c>
      <c r="D22" s="18"/>
      <c r="E22" s="20">
        <f>E20-E21</f>
        <v>-16775053</v>
      </c>
      <c r="F22" s="19">
        <v>-8248098</v>
      </c>
      <c r="G22" s="20">
        <f>G20-G21</f>
        <v>-34998082</v>
      </c>
      <c r="H22" s="19">
        <v>-42827450</v>
      </c>
    </row>
    <row r="23" spans="1:9" s="5" customFormat="1" ht="16.5" hidden="1">
      <c r="A23" s="16"/>
      <c r="B23" s="17"/>
      <c r="C23" s="18"/>
      <c r="D23" s="18"/>
      <c r="E23" s="20"/>
      <c r="F23" s="19"/>
      <c r="G23" s="20"/>
      <c r="H23" s="19"/>
    </row>
    <row r="24" spans="1:9" s="5" customFormat="1" ht="16.5">
      <c r="A24" s="16">
        <v>14</v>
      </c>
      <c r="B24" s="17" t="s">
        <v>30</v>
      </c>
      <c r="C24" s="18">
        <v>50</v>
      </c>
      <c r="D24" s="18"/>
      <c r="E24" s="20">
        <f>E19+E22</f>
        <v>1040014272</v>
      </c>
      <c r="F24" s="19">
        <v>1001597271</v>
      </c>
      <c r="G24" s="20">
        <f>G19+G22</f>
        <v>2050799801</v>
      </c>
      <c r="H24" s="19">
        <v>2903819204</v>
      </c>
    </row>
    <row r="25" spans="1:9" s="5" customFormat="1" ht="16.5">
      <c r="A25" s="16">
        <v>15</v>
      </c>
      <c r="B25" s="17" t="s">
        <v>31</v>
      </c>
      <c r="C25" s="18">
        <v>51</v>
      </c>
      <c r="D25" s="18" t="s">
        <v>615</v>
      </c>
      <c r="E25" s="20">
        <v>246403206</v>
      </c>
      <c r="F25" s="19">
        <v>206388978</v>
      </c>
      <c r="G25" s="20">
        <v>474908170</v>
      </c>
      <c r="H25" s="20">
        <v>677370228</v>
      </c>
    </row>
    <row r="26" spans="1:9" s="5" customFormat="1" ht="16.5">
      <c r="A26" s="16">
        <v>16</v>
      </c>
      <c r="B26" s="17" t="s">
        <v>32</v>
      </c>
      <c r="C26" s="18">
        <v>52</v>
      </c>
      <c r="D26" s="18"/>
      <c r="E26" s="20">
        <v>0</v>
      </c>
      <c r="G26" s="20">
        <v>0</v>
      </c>
      <c r="H26" s="19"/>
      <c r="I26" s="206"/>
    </row>
    <row r="27" spans="1:9" s="5" customFormat="1" ht="16.5">
      <c r="A27" s="16">
        <v>17</v>
      </c>
      <c r="B27" s="17" t="s">
        <v>33</v>
      </c>
      <c r="C27" s="18">
        <v>60</v>
      </c>
      <c r="D27" s="18"/>
      <c r="E27" s="20">
        <f>E24-E25</f>
        <v>793611066</v>
      </c>
      <c r="F27" s="19">
        <v>795208293</v>
      </c>
      <c r="G27" s="20">
        <f>G24-G25</f>
        <v>1575891631</v>
      </c>
      <c r="H27" s="19">
        <f>H24-H25</f>
        <v>2226448976</v>
      </c>
    </row>
    <row r="28" spans="1:9" s="5" customFormat="1" ht="16.5">
      <c r="A28" s="27">
        <v>18</v>
      </c>
      <c r="B28" s="28" t="s">
        <v>34</v>
      </c>
      <c r="C28" s="29">
        <v>70</v>
      </c>
      <c r="D28" s="29"/>
      <c r="E28" s="30"/>
      <c r="F28" s="30"/>
      <c r="G28" s="30"/>
      <c r="H28" s="28"/>
    </row>
    <row r="29" spans="1:9" s="5" customFormat="1" ht="15" hidden="1">
      <c r="A29" s="9"/>
      <c r="C29" s="3"/>
      <c r="D29" s="3"/>
      <c r="E29" s="3"/>
      <c r="F29" s="3"/>
    </row>
    <row r="30" spans="1:9" s="5" customFormat="1" ht="15" hidden="1">
      <c r="A30" s="9"/>
      <c r="C30" s="3"/>
      <c r="D30" s="3"/>
      <c r="E30" s="3"/>
      <c r="F30" s="3"/>
    </row>
    <row r="31" spans="1:9" s="5" customFormat="1" ht="15">
      <c r="A31" s="86"/>
      <c r="C31" s="335"/>
      <c r="D31" s="336"/>
      <c r="E31" s="336"/>
      <c r="F31" s="336"/>
      <c r="G31" s="26"/>
      <c r="H31" s="26"/>
    </row>
    <row r="32" spans="1:9" s="338" customFormat="1" ht="16.5">
      <c r="A32" s="337"/>
      <c r="C32" s="339"/>
      <c r="D32" s="339"/>
      <c r="E32" s="339"/>
      <c r="F32" s="339" t="s">
        <v>643</v>
      </c>
    </row>
    <row r="33" spans="1:6" s="32" customFormat="1" ht="16.5">
      <c r="A33" s="31"/>
      <c r="B33" s="32" t="s">
        <v>5</v>
      </c>
      <c r="C33" s="33"/>
      <c r="D33" s="33"/>
      <c r="E33" s="33"/>
      <c r="F33" s="34" t="s">
        <v>0</v>
      </c>
    </row>
    <row r="34" spans="1:6" s="32" customFormat="1" ht="16.5">
      <c r="A34" s="31"/>
      <c r="C34" s="33"/>
      <c r="D34" s="33"/>
      <c r="E34" s="33"/>
      <c r="F34" s="33"/>
    </row>
    <row r="35" spans="1:6" s="32" customFormat="1" ht="16.5">
      <c r="A35" s="31"/>
      <c r="C35" s="33"/>
      <c r="D35" s="33"/>
      <c r="E35" s="342"/>
      <c r="F35" s="33"/>
    </row>
    <row r="36" spans="1:6" s="32" customFormat="1" ht="16.5">
      <c r="A36" s="31"/>
      <c r="C36" s="33"/>
      <c r="D36" s="33"/>
      <c r="E36" s="33"/>
      <c r="F36" s="33"/>
    </row>
    <row r="37" spans="1:6" s="32" customFormat="1" ht="16.5">
      <c r="A37" s="31"/>
      <c r="C37" s="33"/>
      <c r="D37" s="33"/>
      <c r="E37" s="33"/>
      <c r="F37" s="33"/>
    </row>
    <row r="38" spans="1:6" s="32" customFormat="1" ht="16.5">
      <c r="A38" s="31"/>
      <c r="B38" s="32" t="s">
        <v>1</v>
      </c>
      <c r="C38" s="33"/>
      <c r="D38" s="33"/>
      <c r="E38" s="33"/>
      <c r="F38" s="33" t="s">
        <v>2</v>
      </c>
    </row>
    <row r="39" spans="1:6" s="5" customFormat="1" ht="15">
      <c r="A39" s="9"/>
      <c r="C39" s="3"/>
      <c r="D39" s="3"/>
      <c r="E39" s="4"/>
      <c r="F39" s="3"/>
    </row>
    <row r="40" spans="1:6" s="5" customFormat="1" ht="15">
      <c r="A40" s="9"/>
      <c r="C40" s="3"/>
      <c r="D40" s="3"/>
      <c r="E40" s="3"/>
      <c r="F40" s="3"/>
    </row>
    <row r="41" spans="1:6" s="5" customFormat="1" ht="15">
      <c r="A41" s="9"/>
      <c r="C41" s="3"/>
      <c r="D41" s="3"/>
      <c r="E41" s="3"/>
      <c r="F41" s="3"/>
    </row>
    <row r="42" spans="1:6" s="5" customFormat="1" ht="15">
      <c r="A42" s="9"/>
      <c r="C42" s="3"/>
      <c r="D42" s="3"/>
      <c r="E42" s="3"/>
      <c r="F42" s="3"/>
    </row>
    <row r="43" spans="1:6" s="5" customFormat="1" ht="15">
      <c r="A43" s="9"/>
      <c r="C43" s="3"/>
      <c r="D43" s="3"/>
      <c r="E43" s="3"/>
      <c r="F43" s="3"/>
    </row>
    <row r="44" spans="1:6" s="5" customFormat="1" ht="15">
      <c r="A44" s="9"/>
      <c r="C44" s="3"/>
      <c r="D44" s="3"/>
      <c r="E44" s="3"/>
      <c r="F44" s="3"/>
    </row>
    <row r="45" spans="1:6" s="5" customFormat="1" ht="15">
      <c r="A45" s="9"/>
      <c r="C45" s="3"/>
      <c r="D45" s="3"/>
      <c r="E45" s="3"/>
      <c r="F45" s="3"/>
    </row>
    <row r="46" spans="1:6" s="5" customFormat="1" ht="15">
      <c r="A46" s="9"/>
      <c r="C46" s="3"/>
      <c r="D46" s="3"/>
      <c r="E46" s="3"/>
      <c r="F46" s="3"/>
    </row>
    <row r="47" spans="1:6" s="5" customFormat="1" ht="15">
      <c r="A47" s="9"/>
      <c r="C47" s="3"/>
      <c r="D47" s="3"/>
      <c r="E47" s="3"/>
      <c r="F47" s="3"/>
    </row>
    <row r="48" spans="1:6" s="5" customFormat="1" ht="15">
      <c r="A48" s="9"/>
      <c r="C48" s="3"/>
      <c r="D48" s="3"/>
      <c r="E48" s="3"/>
      <c r="F48" s="3"/>
    </row>
    <row r="49" spans="1:6" s="5" customFormat="1" ht="15">
      <c r="A49" s="9"/>
      <c r="C49" s="3"/>
      <c r="D49" s="3"/>
      <c r="E49" s="3"/>
      <c r="F49" s="3"/>
    </row>
    <row r="50" spans="1:6" s="5" customFormat="1" ht="15">
      <c r="A50" s="9"/>
      <c r="C50" s="3"/>
      <c r="D50" s="3"/>
      <c r="E50" s="3"/>
      <c r="F50" s="3"/>
    </row>
    <row r="51" spans="1:6" s="5" customFormat="1" ht="15">
      <c r="A51" s="9"/>
      <c r="C51" s="3"/>
      <c r="D51" s="3"/>
      <c r="E51" s="3"/>
      <c r="F51" s="3"/>
    </row>
    <row r="52" spans="1:6" s="5" customFormat="1" ht="15">
      <c r="A52" s="9"/>
      <c r="C52" s="3"/>
      <c r="D52" s="3"/>
      <c r="E52" s="3"/>
      <c r="F52" s="3"/>
    </row>
    <row r="53" spans="1:6" s="5" customFormat="1" ht="15">
      <c r="A53" s="9"/>
      <c r="C53" s="3"/>
      <c r="D53" s="3"/>
      <c r="E53" s="3"/>
      <c r="F53" s="3"/>
    </row>
    <row r="54" spans="1:6" s="5" customFormat="1" ht="15">
      <c r="A54" s="9"/>
      <c r="C54" s="3"/>
      <c r="D54" s="3"/>
      <c r="E54" s="3"/>
      <c r="F54" s="3"/>
    </row>
    <row r="55" spans="1:6" s="5" customFormat="1" ht="15">
      <c r="A55" s="9"/>
      <c r="C55" s="3"/>
      <c r="D55" s="3"/>
      <c r="E55" s="3"/>
      <c r="F55" s="3"/>
    </row>
    <row r="56" spans="1:6" s="5" customFormat="1" ht="15">
      <c r="A56" s="9"/>
      <c r="C56" s="3"/>
      <c r="D56" s="3"/>
      <c r="E56" s="3"/>
      <c r="F56" s="3"/>
    </row>
    <row r="57" spans="1:6" s="5" customFormat="1" ht="15">
      <c r="A57" s="9"/>
      <c r="C57" s="3"/>
      <c r="D57" s="3"/>
      <c r="E57" s="3"/>
      <c r="F57" s="3"/>
    </row>
    <row r="58" spans="1:6" s="5" customFormat="1" ht="15">
      <c r="A58" s="9"/>
      <c r="C58" s="3"/>
      <c r="D58" s="3"/>
      <c r="E58" s="3"/>
      <c r="F58" s="3"/>
    </row>
    <row r="59" spans="1:6" s="5" customFormat="1" ht="15">
      <c r="A59" s="9"/>
      <c r="C59" s="3"/>
      <c r="D59" s="3"/>
      <c r="E59" s="3"/>
      <c r="F59" s="3"/>
    </row>
    <row r="60" spans="1:6" s="5" customFormat="1" ht="15">
      <c r="A60" s="9"/>
      <c r="C60" s="3"/>
      <c r="D60" s="3"/>
      <c r="E60" s="3"/>
      <c r="F60" s="3"/>
    </row>
    <row r="61" spans="1:6" s="5" customFormat="1" ht="15">
      <c r="A61" s="9"/>
      <c r="C61" s="3"/>
      <c r="D61" s="3"/>
      <c r="E61" s="3"/>
      <c r="F61" s="3"/>
    </row>
  </sheetData>
  <mergeCells count="9">
    <mergeCell ref="H7:H8"/>
    <mergeCell ref="F7:F8"/>
    <mergeCell ref="E7:E8"/>
    <mergeCell ref="A4:H4"/>
    <mergeCell ref="A5:H5"/>
    <mergeCell ref="A7:B8"/>
    <mergeCell ref="C7:C8"/>
    <mergeCell ref="D7:D8"/>
    <mergeCell ref="G7:G8"/>
  </mergeCells>
  <phoneticPr fontId="0" type="noConversion"/>
  <pageMargins left="0.18" right="0.17" top="0.42" bottom="0.24" header="0.17" footer="0.19"/>
  <pageSetup paperSize="9" orientation="landscape"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128"/>
  <sheetViews>
    <sheetView workbookViewId="0">
      <selection activeCell="D15" sqref="D15"/>
    </sheetView>
  </sheetViews>
  <sheetFormatPr defaultRowHeight="16.5"/>
  <cols>
    <col min="1" max="1" width="33.77734375" style="38" customWidth="1"/>
    <col min="2" max="2" width="7" style="39" bestFit="1" customWidth="1"/>
    <col min="3" max="3" width="5.5546875" style="39" customWidth="1"/>
    <col min="4" max="4" width="15.109375" style="322" bestFit="1" customWidth="1"/>
    <col min="5" max="5" width="15.21875" style="40" bestFit="1" customWidth="1"/>
    <col min="6" max="16384" width="8.88671875" style="10"/>
  </cols>
  <sheetData>
    <row r="1" spans="1:5" ht="4.5" customHeight="1"/>
    <row r="2" spans="1:5" s="41" customFormat="1" ht="18">
      <c r="A2" s="352" t="s">
        <v>36</v>
      </c>
      <c r="B2" s="352"/>
      <c r="C2" s="352"/>
      <c r="D2" s="352"/>
      <c r="E2" s="352"/>
    </row>
    <row r="3" spans="1:5" s="41" customFormat="1" ht="18">
      <c r="A3" s="352" t="s">
        <v>644</v>
      </c>
      <c r="B3" s="352"/>
      <c r="C3" s="352"/>
      <c r="D3" s="352"/>
      <c r="E3" s="352"/>
    </row>
    <row r="4" spans="1:5" s="324" customFormat="1" ht="12">
      <c r="A4" s="323" t="s">
        <v>604</v>
      </c>
      <c r="B4" s="323" t="s">
        <v>605</v>
      </c>
      <c r="C4" s="323" t="s">
        <v>606</v>
      </c>
      <c r="D4" s="323" t="s">
        <v>607</v>
      </c>
      <c r="E4" s="323" t="s">
        <v>610</v>
      </c>
    </row>
    <row r="5" spans="1:5" s="41" customFormat="1" ht="16.5" customHeight="1">
      <c r="A5" s="44" t="s">
        <v>37</v>
      </c>
      <c r="B5" s="45" t="s">
        <v>38</v>
      </c>
      <c r="C5" s="45"/>
      <c r="D5" s="325" t="s">
        <v>40</v>
      </c>
      <c r="E5" s="46" t="s">
        <v>39</v>
      </c>
    </row>
    <row r="6" spans="1:5" s="41" customFormat="1">
      <c r="A6" s="169" t="s">
        <v>41</v>
      </c>
      <c r="B6" s="326" t="s">
        <v>229</v>
      </c>
      <c r="C6" s="313"/>
      <c r="D6" s="202">
        <v>20919612591</v>
      </c>
      <c r="E6" s="202">
        <v>17702870756</v>
      </c>
    </row>
    <row r="7" spans="1:5" s="41" customFormat="1">
      <c r="A7" s="47" t="s">
        <v>42</v>
      </c>
      <c r="B7" s="327" t="s">
        <v>227</v>
      </c>
      <c r="C7" s="49"/>
      <c r="D7" s="203">
        <v>9090644079</v>
      </c>
      <c r="E7" s="203">
        <v>8149617870</v>
      </c>
    </row>
    <row r="8" spans="1:5" s="51" customFormat="1">
      <c r="A8" s="48" t="s">
        <v>43</v>
      </c>
      <c r="B8" s="328" t="s">
        <v>225</v>
      </c>
      <c r="C8" s="49" t="s">
        <v>616</v>
      </c>
      <c r="D8" s="50">
        <v>2090644079</v>
      </c>
      <c r="E8" s="50">
        <v>2949617870</v>
      </c>
    </row>
    <row r="9" spans="1:5" s="51" customFormat="1">
      <c r="A9" s="48" t="s">
        <v>44</v>
      </c>
      <c r="B9" s="328" t="s">
        <v>223</v>
      </c>
      <c r="C9" s="49"/>
      <c r="D9" s="50">
        <v>7000000000</v>
      </c>
      <c r="E9" s="50">
        <v>5200000000</v>
      </c>
    </row>
    <row r="10" spans="1:5" s="41" customFormat="1">
      <c r="A10" s="47" t="s">
        <v>45</v>
      </c>
      <c r="B10" s="327" t="s">
        <v>221</v>
      </c>
      <c r="C10" s="49"/>
      <c r="D10" s="203">
        <v>738184890</v>
      </c>
      <c r="E10" s="203">
        <v>1118526890</v>
      </c>
    </row>
    <row r="11" spans="1:5" s="51" customFormat="1">
      <c r="A11" s="48" t="s">
        <v>46</v>
      </c>
      <c r="B11" s="328" t="s">
        <v>219</v>
      </c>
      <c r="C11" s="49" t="s">
        <v>617</v>
      </c>
      <c r="D11" s="50">
        <v>738184890</v>
      </c>
      <c r="E11" s="50">
        <v>1118526890</v>
      </c>
    </row>
    <row r="12" spans="1:5" s="51" customFormat="1">
      <c r="A12" s="48" t="s">
        <v>47</v>
      </c>
      <c r="B12" s="328" t="s">
        <v>217</v>
      </c>
      <c r="C12" s="49"/>
      <c r="D12" s="50">
        <v>0</v>
      </c>
      <c r="E12" s="50">
        <v>0</v>
      </c>
    </row>
    <row r="13" spans="1:5" s="41" customFormat="1">
      <c r="A13" s="47" t="s">
        <v>48</v>
      </c>
      <c r="B13" s="327" t="s">
        <v>215</v>
      </c>
      <c r="C13" s="49"/>
      <c r="D13" s="203">
        <v>7022570819</v>
      </c>
      <c r="E13" s="203">
        <v>5339226802</v>
      </c>
    </row>
    <row r="14" spans="1:5" s="51" customFormat="1">
      <c r="A14" s="48" t="s">
        <v>49</v>
      </c>
      <c r="B14" s="328" t="s">
        <v>213</v>
      </c>
      <c r="C14" s="49"/>
      <c r="D14" s="50">
        <v>6699048593</v>
      </c>
      <c r="E14" s="50">
        <v>5226642192</v>
      </c>
    </row>
    <row r="15" spans="1:5" s="51" customFormat="1">
      <c r="A15" s="48" t="s">
        <v>50</v>
      </c>
      <c r="B15" s="328" t="s">
        <v>211</v>
      </c>
      <c r="C15" s="49"/>
      <c r="D15" s="50">
        <v>619</v>
      </c>
      <c r="E15" s="50">
        <v>119843956</v>
      </c>
    </row>
    <row r="16" spans="1:5" s="51" customFormat="1">
      <c r="A16" s="48" t="s">
        <v>51</v>
      </c>
      <c r="B16" s="328" t="s">
        <v>209</v>
      </c>
      <c r="C16" s="49"/>
      <c r="D16" s="50">
        <v>0</v>
      </c>
      <c r="E16" s="50">
        <v>0</v>
      </c>
    </row>
    <row r="17" spans="1:5" s="51" customFormat="1">
      <c r="A17" s="48" t="s">
        <v>52</v>
      </c>
      <c r="B17" s="328" t="s">
        <v>207</v>
      </c>
      <c r="C17" s="49"/>
      <c r="D17" s="50">
        <v>0</v>
      </c>
      <c r="E17" s="50">
        <v>0</v>
      </c>
    </row>
    <row r="18" spans="1:5" s="51" customFormat="1">
      <c r="A18" s="48" t="s">
        <v>53</v>
      </c>
      <c r="B18" s="328" t="s">
        <v>205</v>
      </c>
      <c r="C18" s="49" t="s">
        <v>618</v>
      </c>
      <c r="D18" s="50">
        <v>376911544</v>
      </c>
      <c r="E18" s="50">
        <v>46130591</v>
      </c>
    </row>
    <row r="19" spans="1:5" s="51" customFormat="1">
      <c r="A19" s="48" t="s">
        <v>54</v>
      </c>
      <c r="B19" s="328" t="s">
        <v>203</v>
      </c>
      <c r="C19" s="49"/>
      <c r="D19" s="50">
        <v>-53389937</v>
      </c>
      <c r="E19" s="50">
        <v>-53389937</v>
      </c>
    </row>
    <row r="20" spans="1:5" s="41" customFormat="1">
      <c r="A20" s="47" t="s">
        <v>55</v>
      </c>
      <c r="B20" s="327" t="s">
        <v>201</v>
      </c>
      <c r="C20" s="49"/>
      <c r="D20" s="203">
        <v>3753743039</v>
      </c>
      <c r="E20" s="203">
        <v>2475444157</v>
      </c>
    </row>
    <row r="21" spans="1:5" s="51" customFormat="1">
      <c r="A21" s="48" t="s">
        <v>56</v>
      </c>
      <c r="B21" s="328" t="s">
        <v>199</v>
      </c>
      <c r="C21" s="49" t="s">
        <v>619</v>
      </c>
      <c r="D21" s="50">
        <v>3753743039</v>
      </c>
      <c r="E21" s="50">
        <v>2475444157</v>
      </c>
    </row>
    <row r="22" spans="1:5" s="51" customFormat="1">
      <c r="A22" s="48" t="s">
        <v>57</v>
      </c>
      <c r="B22" s="328" t="s">
        <v>197</v>
      </c>
      <c r="C22" s="49"/>
      <c r="D22" s="50">
        <v>0</v>
      </c>
      <c r="E22" s="50">
        <v>0</v>
      </c>
    </row>
    <row r="23" spans="1:5" s="41" customFormat="1">
      <c r="A23" s="47" t="s">
        <v>58</v>
      </c>
      <c r="B23" s="327" t="s">
        <v>194</v>
      </c>
      <c r="C23" s="49"/>
      <c r="D23" s="203">
        <v>314469764</v>
      </c>
      <c r="E23" s="203">
        <v>620055037</v>
      </c>
    </row>
    <row r="24" spans="1:5" s="51" customFormat="1">
      <c r="A24" s="48" t="s">
        <v>59</v>
      </c>
      <c r="B24" s="328" t="s">
        <v>192</v>
      </c>
      <c r="C24" s="49"/>
      <c r="D24" s="50">
        <v>0</v>
      </c>
      <c r="E24" s="50">
        <v>0</v>
      </c>
    </row>
    <row r="25" spans="1:5" s="51" customFormat="1">
      <c r="A25" s="48" t="s">
        <v>60</v>
      </c>
      <c r="B25" s="328" t="s">
        <v>190</v>
      </c>
      <c r="C25" s="49"/>
      <c r="D25" s="50">
        <v>30545249</v>
      </c>
      <c r="E25" s="50">
        <v>53594336</v>
      </c>
    </row>
    <row r="26" spans="1:5" s="51" customFormat="1">
      <c r="A26" s="48" t="s">
        <v>61</v>
      </c>
      <c r="B26" s="328" t="s">
        <v>188</v>
      </c>
      <c r="C26" s="49"/>
      <c r="D26" s="50">
        <v>310981</v>
      </c>
      <c r="E26" s="50">
        <v>9311274</v>
      </c>
    </row>
    <row r="27" spans="1:5" s="51" customFormat="1">
      <c r="A27" s="48" t="s">
        <v>62</v>
      </c>
      <c r="B27" s="328" t="s">
        <v>186</v>
      </c>
      <c r="C27" s="49"/>
      <c r="D27" s="50">
        <v>283613534</v>
      </c>
      <c r="E27" s="50">
        <v>557149427</v>
      </c>
    </row>
    <row r="28" spans="1:5" s="41" customFormat="1">
      <c r="A28" s="47" t="s">
        <v>63</v>
      </c>
      <c r="B28" s="327" t="s">
        <v>184</v>
      </c>
      <c r="C28" s="49"/>
      <c r="D28" s="203">
        <v>1390969339</v>
      </c>
      <c r="E28" s="203">
        <v>1482514469</v>
      </c>
    </row>
    <row r="29" spans="1:5" s="41" customFormat="1">
      <c r="A29" s="47" t="s">
        <v>64</v>
      </c>
      <c r="B29" s="327" t="s">
        <v>182</v>
      </c>
      <c r="C29" s="49"/>
      <c r="D29" s="203">
        <v>0</v>
      </c>
      <c r="E29" s="203">
        <v>0</v>
      </c>
    </row>
    <row r="30" spans="1:5" s="51" customFormat="1">
      <c r="A30" s="48" t="s">
        <v>65</v>
      </c>
      <c r="B30" s="328" t="s">
        <v>180</v>
      </c>
      <c r="C30" s="49"/>
      <c r="D30" s="50">
        <v>0</v>
      </c>
      <c r="E30" s="50">
        <v>0</v>
      </c>
    </row>
    <row r="31" spans="1:5" s="51" customFormat="1">
      <c r="A31" s="48" t="s">
        <v>66</v>
      </c>
      <c r="B31" s="328" t="s">
        <v>178</v>
      </c>
      <c r="C31" s="49"/>
      <c r="D31" s="50">
        <v>0</v>
      </c>
      <c r="E31" s="50">
        <v>0</v>
      </c>
    </row>
    <row r="32" spans="1:5" s="51" customFormat="1">
      <c r="A32" s="48" t="s">
        <v>67</v>
      </c>
      <c r="B32" s="328" t="s">
        <v>176</v>
      </c>
      <c r="C32" s="49"/>
      <c r="D32" s="50">
        <v>0</v>
      </c>
      <c r="E32" s="50">
        <v>0</v>
      </c>
    </row>
    <row r="33" spans="1:5" s="51" customFormat="1">
      <c r="A33" s="48" t="s">
        <v>68</v>
      </c>
      <c r="B33" s="328" t="s">
        <v>174</v>
      </c>
      <c r="C33" s="49"/>
      <c r="D33" s="50">
        <v>0</v>
      </c>
      <c r="E33" s="50">
        <v>0</v>
      </c>
    </row>
    <row r="34" spans="1:5" s="51" customFormat="1">
      <c r="A34" s="48" t="s">
        <v>69</v>
      </c>
      <c r="B34" s="328" t="s">
        <v>172</v>
      </c>
      <c r="C34" s="49"/>
      <c r="D34" s="50">
        <v>0</v>
      </c>
      <c r="E34" s="50">
        <v>0</v>
      </c>
    </row>
    <row r="35" spans="1:5" s="41" customFormat="1">
      <c r="A35" s="47" t="s">
        <v>70</v>
      </c>
      <c r="B35" s="327" t="s">
        <v>170</v>
      </c>
      <c r="C35" s="49"/>
      <c r="D35" s="203">
        <v>946435214</v>
      </c>
      <c r="E35" s="203">
        <v>1033915189</v>
      </c>
    </row>
    <row r="36" spans="1:5" s="51" customFormat="1">
      <c r="A36" s="48" t="s">
        <v>71</v>
      </c>
      <c r="B36" s="327" t="s">
        <v>168</v>
      </c>
      <c r="C36" s="49" t="s">
        <v>621</v>
      </c>
      <c r="D36" s="50">
        <v>893542348</v>
      </c>
      <c r="E36" s="50">
        <v>972129468</v>
      </c>
    </row>
    <row r="37" spans="1:5" s="51" customFormat="1">
      <c r="A37" s="48" t="s">
        <v>72</v>
      </c>
      <c r="B37" s="328" t="s">
        <v>166</v>
      </c>
      <c r="C37" s="49"/>
      <c r="D37" s="50">
        <v>3279511554</v>
      </c>
      <c r="E37" s="50">
        <v>3279511554</v>
      </c>
    </row>
    <row r="38" spans="1:5" s="51" customFormat="1">
      <c r="A38" s="48" t="s">
        <v>73</v>
      </c>
      <c r="B38" s="328" t="s">
        <v>164</v>
      </c>
      <c r="C38" s="49"/>
      <c r="D38" s="50">
        <v>-2385969206</v>
      </c>
      <c r="E38" s="50">
        <v>-2307382086</v>
      </c>
    </row>
    <row r="39" spans="1:5" s="51" customFormat="1">
      <c r="A39" s="48" t="s">
        <v>74</v>
      </c>
      <c r="B39" s="327" t="s">
        <v>162</v>
      </c>
      <c r="C39" s="49"/>
      <c r="D39" s="50">
        <v>0</v>
      </c>
      <c r="E39" s="50">
        <v>0</v>
      </c>
    </row>
    <row r="40" spans="1:5" s="51" customFormat="1">
      <c r="A40" s="48" t="s">
        <v>72</v>
      </c>
      <c r="B40" s="328" t="s">
        <v>160</v>
      </c>
      <c r="C40" s="49"/>
      <c r="D40" s="50">
        <v>0</v>
      </c>
      <c r="E40" s="50">
        <v>0</v>
      </c>
    </row>
    <row r="41" spans="1:5" s="51" customFormat="1">
      <c r="A41" s="48" t="s">
        <v>73</v>
      </c>
      <c r="B41" s="328" t="s">
        <v>158</v>
      </c>
      <c r="C41" s="49"/>
      <c r="D41" s="50">
        <v>0</v>
      </c>
      <c r="E41" s="50">
        <v>0</v>
      </c>
    </row>
    <row r="42" spans="1:5" s="51" customFormat="1">
      <c r="A42" s="48" t="s">
        <v>75</v>
      </c>
      <c r="B42" s="327" t="s">
        <v>156</v>
      </c>
      <c r="C42" s="49" t="s">
        <v>620</v>
      </c>
      <c r="D42" s="50">
        <v>52892866</v>
      </c>
      <c r="E42" s="50">
        <v>61785721</v>
      </c>
    </row>
    <row r="43" spans="1:5" s="51" customFormat="1">
      <c r="A43" s="48" t="s">
        <v>72</v>
      </c>
      <c r="B43" s="328" t="s">
        <v>154</v>
      </c>
      <c r="C43" s="49"/>
      <c r="D43" s="50">
        <v>83000000</v>
      </c>
      <c r="E43" s="50">
        <v>83000000</v>
      </c>
    </row>
    <row r="44" spans="1:5" s="51" customFormat="1">
      <c r="A44" s="48" t="s">
        <v>73</v>
      </c>
      <c r="B44" s="328" t="s">
        <v>152</v>
      </c>
      <c r="C44" s="49"/>
      <c r="D44" s="50">
        <v>-30107134</v>
      </c>
      <c r="E44" s="50">
        <v>-21214279</v>
      </c>
    </row>
    <row r="45" spans="1:5" s="51" customFormat="1">
      <c r="A45" s="48" t="s">
        <v>76</v>
      </c>
      <c r="B45" s="328" t="s">
        <v>150</v>
      </c>
      <c r="C45" s="49"/>
      <c r="D45" s="50">
        <v>0</v>
      </c>
      <c r="E45" s="50">
        <v>0</v>
      </c>
    </row>
    <row r="46" spans="1:5" s="41" customFormat="1">
      <c r="A46" s="47" t="s">
        <v>77</v>
      </c>
      <c r="B46" s="327" t="s">
        <v>149</v>
      </c>
      <c r="C46" s="49"/>
      <c r="D46" s="203">
        <v>0</v>
      </c>
      <c r="E46" s="203">
        <v>0</v>
      </c>
    </row>
    <row r="47" spans="1:5" s="51" customFormat="1">
      <c r="A47" s="48" t="s">
        <v>78</v>
      </c>
      <c r="B47" s="328" t="s">
        <v>148</v>
      </c>
      <c r="C47" s="49"/>
      <c r="D47" s="50">
        <v>0</v>
      </c>
      <c r="E47" s="50">
        <v>0</v>
      </c>
    </row>
    <row r="48" spans="1:5" s="51" customFormat="1">
      <c r="A48" s="48" t="s">
        <v>79</v>
      </c>
      <c r="B48" s="328" t="s">
        <v>147</v>
      </c>
      <c r="C48" s="49"/>
      <c r="D48" s="50">
        <v>0</v>
      </c>
      <c r="E48" s="50">
        <v>0</v>
      </c>
    </row>
    <row r="49" spans="1:5" s="41" customFormat="1">
      <c r="A49" s="47" t="s">
        <v>80</v>
      </c>
      <c r="B49" s="327" t="s">
        <v>146</v>
      </c>
      <c r="C49" s="49"/>
      <c r="D49" s="203">
        <v>444534125</v>
      </c>
      <c r="E49" s="203">
        <v>397893337</v>
      </c>
    </row>
    <row r="50" spans="1:5" s="51" customFormat="1">
      <c r="A50" s="48" t="s">
        <v>81</v>
      </c>
      <c r="B50" s="328" t="s">
        <v>145</v>
      </c>
      <c r="C50" s="49"/>
      <c r="D50" s="50">
        <v>0</v>
      </c>
      <c r="E50" s="50">
        <v>0</v>
      </c>
    </row>
    <row r="51" spans="1:5" s="51" customFormat="1">
      <c r="A51" s="48" t="s">
        <v>82</v>
      </c>
      <c r="B51" s="328" t="s">
        <v>144</v>
      </c>
      <c r="C51" s="49"/>
      <c r="D51" s="50">
        <v>0</v>
      </c>
      <c r="E51" s="50">
        <v>0</v>
      </c>
    </row>
    <row r="52" spans="1:5" s="51" customFormat="1">
      <c r="A52" s="48" t="s">
        <v>83</v>
      </c>
      <c r="B52" s="328" t="s">
        <v>143</v>
      </c>
      <c r="C52" s="49" t="s">
        <v>623</v>
      </c>
      <c r="D52" s="50">
        <v>473538667</v>
      </c>
      <c r="E52" s="50">
        <v>426897879</v>
      </c>
    </row>
    <row r="53" spans="1:5" s="51" customFormat="1">
      <c r="A53" s="48" t="s">
        <v>84</v>
      </c>
      <c r="B53" s="328" t="s">
        <v>142</v>
      </c>
      <c r="C53" s="49"/>
      <c r="D53" s="50">
        <v>-29004542</v>
      </c>
      <c r="E53" s="50">
        <v>-29004542</v>
      </c>
    </row>
    <row r="54" spans="1:5" s="41" customFormat="1">
      <c r="A54" s="47" t="s">
        <v>85</v>
      </c>
      <c r="B54" s="327" t="s">
        <v>141</v>
      </c>
      <c r="C54" s="49"/>
      <c r="D54" s="203">
        <v>0</v>
      </c>
      <c r="E54" s="203">
        <v>50705943</v>
      </c>
    </row>
    <row r="55" spans="1:5" s="51" customFormat="1">
      <c r="A55" s="48" t="s">
        <v>86</v>
      </c>
      <c r="B55" s="328" t="s">
        <v>140</v>
      </c>
      <c r="C55" s="49" t="s">
        <v>624</v>
      </c>
      <c r="D55" s="50">
        <v>0</v>
      </c>
      <c r="E55" s="50">
        <v>50705943</v>
      </c>
    </row>
    <row r="56" spans="1:5" s="51" customFormat="1">
      <c r="A56" s="48" t="s">
        <v>87</v>
      </c>
      <c r="B56" s="328" t="s">
        <v>139</v>
      </c>
      <c r="C56" s="49"/>
      <c r="D56" s="50">
        <v>0</v>
      </c>
      <c r="E56" s="50">
        <v>0</v>
      </c>
    </row>
    <row r="57" spans="1:5" s="51" customFormat="1">
      <c r="A57" s="52" t="s">
        <v>88</v>
      </c>
      <c r="B57" s="328" t="s">
        <v>138</v>
      </c>
      <c r="C57" s="53"/>
      <c r="D57" s="204">
        <v>0</v>
      </c>
      <c r="E57" s="204">
        <v>0</v>
      </c>
    </row>
    <row r="58" spans="1:5" s="51" customFormat="1">
      <c r="A58" s="207"/>
      <c r="B58" s="329" t="s">
        <v>608</v>
      </c>
      <c r="C58" s="208"/>
      <c r="D58" s="209"/>
      <c r="E58" s="209"/>
    </row>
    <row r="59" spans="1:5" s="41" customFormat="1">
      <c r="A59" s="44" t="s">
        <v>89</v>
      </c>
      <c r="B59" s="330" t="s">
        <v>137</v>
      </c>
      <c r="C59" s="314"/>
      <c r="D59" s="205">
        <v>22310581930</v>
      </c>
      <c r="E59" s="205">
        <v>19185385225</v>
      </c>
    </row>
    <row r="60" spans="1:5" s="51" customFormat="1">
      <c r="A60" s="54"/>
      <c r="B60" s="331"/>
      <c r="C60" s="55"/>
      <c r="D60" s="320"/>
      <c r="E60" s="56"/>
    </row>
    <row r="61" spans="1:5" s="41" customFormat="1">
      <c r="A61" s="44" t="s">
        <v>90</v>
      </c>
      <c r="B61" s="330"/>
      <c r="C61" s="314"/>
      <c r="D61" s="321" t="s">
        <v>40</v>
      </c>
      <c r="E61" s="46" t="s">
        <v>39</v>
      </c>
    </row>
    <row r="62" spans="1:5" s="41" customFormat="1">
      <c r="A62" s="169" t="s">
        <v>91</v>
      </c>
      <c r="B62" s="332" t="s">
        <v>228</v>
      </c>
      <c r="C62" s="313"/>
      <c r="D62" s="202">
        <v>8060378434</v>
      </c>
      <c r="E62" s="202">
        <v>5521073360</v>
      </c>
    </row>
    <row r="63" spans="1:5" s="41" customFormat="1">
      <c r="A63" s="47" t="s">
        <v>92</v>
      </c>
      <c r="B63" s="327" t="s">
        <v>226</v>
      </c>
      <c r="C63" s="49"/>
      <c r="D63" s="203">
        <v>8060378434</v>
      </c>
      <c r="E63" s="203">
        <v>5521073360</v>
      </c>
    </row>
    <row r="64" spans="1:5" s="51" customFormat="1">
      <c r="A64" s="48" t="s">
        <v>93</v>
      </c>
      <c r="B64" s="328" t="s">
        <v>224</v>
      </c>
      <c r="C64" s="49" t="s">
        <v>625</v>
      </c>
      <c r="D64" s="50">
        <v>695152475</v>
      </c>
      <c r="E64" s="50">
        <v>561047915</v>
      </c>
    </row>
    <row r="65" spans="1:5" s="51" customFormat="1">
      <c r="A65" s="48" t="s">
        <v>94</v>
      </c>
      <c r="B65" s="328" t="s">
        <v>222</v>
      </c>
      <c r="C65" s="49"/>
      <c r="D65" s="50">
        <v>5901795809</v>
      </c>
      <c r="E65" s="50">
        <v>4009889434</v>
      </c>
    </row>
    <row r="66" spans="1:5" s="51" customFormat="1">
      <c r="A66" s="48" t="s">
        <v>95</v>
      </c>
      <c r="B66" s="328" t="s">
        <v>220</v>
      </c>
      <c r="C66" s="49"/>
      <c r="D66" s="50">
        <v>0</v>
      </c>
      <c r="E66" s="50">
        <v>0</v>
      </c>
    </row>
    <row r="67" spans="1:5" s="51" customFormat="1">
      <c r="A67" s="48" t="s">
        <v>96</v>
      </c>
      <c r="B67" s="328" t="s">
        <v>218</v>
      </c>
      <c r="C67" s="49" t="s">
        <v>626</v>
      </c>
      <c r="D67" s="50">
        <v>233054977</v>
      </c>
      <c r="E67" s="50">
        <v>128053888</v>
      </c>
    </row>
    <row r="68" spans="1:5" s="51" customFormat="1">
      <c r="A68" s="48" t="s">
        <v>97</v>
      </c>
      <c r="B68" s="328" t="s">
        <v>216</v>
      </c>
      <c r="C68" s="49"/>
      <c r="D68" s="50">
        <v>1014853193</v>
      </c>
      <c r="E68" s="50">
        <v>347905873</v>
      </c>
    </row>
    <row r="69" spans="1:5" s="51" customFormat="1">
      <c r="A69" s="48" t="s">
        <v>98</v>
      </c>
      <c r="B69" s="328" t="s">
        <v>214</v>
      </c>
      <c r="C69" s="49"/>
      <c r="D69" s="50">
        <v>38500000</v>
      </c>
      <c r="E69" s="50">
        <v>38500000</v>
      </c>
    </row>
    <row r="70" spans="1:5" s="51" customFormat="1">
      <c r="A70" s="48" t="s">
        <v>99</v>
      </c>
      <c r="B70" s="328" t="s">
        <v>212</v>
      </c>
      <c r="C70" s="49"/>
      <c r="D70" s="50">
        <v>0</v>
      </c>
      <c r="E70" s="50">
        <v>0</v>
      </c>
    </row>
    <row r="71" spans="1:5" s="51" customFormat="1">
      <c r="A71" s="48" t="s">
        <v>100</v>
      </c>
      <c r="B71" s="328" t="s">
        <v>210</v>
      </c>
      <c r="C71" s="49"/>
      <c r="D71" s="50">
        <v>0</v>
      </c>
      <c r="E71" s="50">
        <v>0</v>
      </c>
    </row>
    <row r="72" spans="1:5" s="51" customFormat="1">
      <c r="A72" s="48" t="s">
        <v>101</v>
      </c>
      <c r="B72" s="328" t="s">
        <v>208</v>
      </c>
      <c r="C72" s="49" t="s">
        <v>627</v>
      </c>
      <c r="D72" s="50">
        <v>24762107</v>
      </c>
      <c r="E72" s="50">
        <v>24736377</v>
      </c>
    </row>
    <row r="73" spans="1:5" s="51" customFormat="1">
      <c r="A73" s="48" t="s">
        <v>102</v>
      </c>
      <c r="B73" s="328" t="s">
        <v>206</v>
      </c>
      <c r="C73" s="49"/>
      <c r="D73" s="50">
        <v>0</v>
      </c>
      <c r="E73" s="50">
        <v>0</v>
      </c>
    </row>
    <row r="74" spans="1:5" s="51" customFormat="1">
      <c r="A74" s="48" t="s">
        <v>103</v>
      </c>
      <c r="B74" s="328" t="s">
        <v>204</v>
      </c>
      <c r="C74" s="49"/>
      <c r="D74" s="50">
        <v>152259873</v>
      </c>
      <c r="E74" s="50">
        <v>410939873</v>
      </c>
    </row>
    <row r="75" spans="1:5" s="41" customFormat="1">
      <c r="A75" s="47" t="s">
        <v>104</v>
      </c>
      <c r="B75" s="327" t="s">
        <v>202</v>
      </c>
      <c r="C75" s="49"/>
      <c r="D75" s="203">
        <v>0</v>
      </c>
      <c r="E75" s="203">
        <v>0</v>
      </c>
    </row>
    <row r="76" spans="1:5" s="51" customFormat="1">
      <c r="A76" s="48" t="s">
        <v>105</v>
      </c>
      <c r="B76" s="328" t="s">
        <v>200</v>
      </c>
      <c r="C76" s="49"/>
      <c r="D76" s="50">
        <v>0</v>
      </c>
      <c r="E76" s="50">
        <v>0</v>
      </c>
    </row>
    <row r="77" spans="1:5" s="51" customFormat="1">
      <c r="A77" s="48" t="s">
        <v>106</v>
      </c>
      <c r="B77" s="328" t="s">
        <v>198</v>
      </c>
      <c r="C77" s="49"/>
      <c r="D77" s="50">
        <v>0</v>
      </c>
      <c r="E77" s="50">
        <v>0</v>
      </c>
    </row>
    <row r="78" spans="1:5" s="51" customFormat="1">
      <c r="A78" s="48" t="s">
        <v>107</v>
      </c>
      <c r="B78" s="328" t="s">
        <v>196</v>
      </c>
      <c r="C78" s="49"/>
      <c r="D78" s="50">
        <v>0</v>
      </c>
      <c r="E78" s="50">
        <v>0</v>
      </c>
    </row>
    <row r="79" spans="1:5" s="51" customFormat="1">
      <c r="A79" s="48" t="s">
        <v>108</v>
      </c>
      <c r="B79" s="328" t="s">
        <v>195</v>
      </c>
      <c r="C79" s="49"/>
      <c r="D79" s="50">
        <v>0</v>
      </c>
      <c r="E79" s="50">
        <v>0</v>
      </c>
    </row>
    <row r="80" spans="1:5" s="51" customFormat="1">
      <c r="A80" s="48" t="s">
        <v>109</v>
      </c>
      <c r="B80" s="328" t="s">
        <v>193</v>
      </c>
      <c r="C80" s="49"/>
      <c r="D80" s="50">
        <v>0</v>
      </c>
      <c r="E80" s="50">
        <v>0</v>
      </c>
    </row>
    <row r="81" spans="1:5" s="51" customFormat="1">
      <c r="A81" s="48" t="s">
        <v>110</v>
      </c>
      <c r="B81" s="328" t="s">
        <v>191</v>
      </c>
      <c r="C81" s="49"/>
      <c r="D81" s="50">
        <v>0</v>
      </c>
      <c r="E81" s="50">
        <v>0</v>
      </c>
    </row>
    <row r="82" spans="1:5" s="51" customFormat="1">
      <c r="A82" s="48" t="s">
        <v>111</v>
      </c>
      <c r="B82" s="328" t="s">
        <v>189</v>
      </c>
      <c r="C82" s="49"/>
      <c r="D82" s="50">
        <v>0</v>
      </c>
      <c r="E82" s="50">
        <v>0</v>
      </c>
    </row>
    <row r="83" spans="1:5" s="51" customFormat="1">
      <c r="A83" s="48" t="s">
        <v>112</v>
      </c>
      <c r="B83" s="328" t="s">
        <v>187</v>
      </c>
      <c r="C83" s="49"/>
      <c r="D83" s="50">
        <v>0</v>
      </c>
      <c r="E83" s="50">
        <v>0</v>
      </c>
    </row>
    <row r="84" spans="1:5" s="51" customFormat="1">
      <c r="A84" s="48" t="s">
        <v>113</v>
      </c>
      <c r="B84" s="328" t="s">
        <v>185</v>
      </c>
      <c r="C84" s="49"/>
      <c r="D84" s="50">
        <v>0</v>
      </c>
      <c r="E84" s="50">
        <v>0</v>
      </c>
    </row>
    <row r="85" spans="1:5" s="41" customFormat="1">
      <c r="A85" s="47" t="s">
        <v>114</v>
      </c>
      <c r="B85" s="327" t="s">
        <v>183</v>
      </c>
      <c r="C85" s="49"/>
      <c r="D85" s="203">
        <v>14250203496</v>
      </c>
      <c r="E85" s="203">
        <v>13664311865</v>
      </c>
    </row>
    <row r="86" spans="1:5" s="41" customFormat="1">
      <c r="A86" s="47" t="s">
        <v>115</v>
      </c>
      <c r="B86" s="327" t="s">
        <v>181</v>
      </c>
      <c r="C86" s="49" t="s">
        <v>628</v>
      </c>
      <c r="D86" s="203">
        <v>14250203496</v>
      </c>
      <c r="E86" s="203">
        <v>13664311865</v>
      </c>
    </row>
    <row r="87" spans="1:5" s="51" customFormat="1">
      <c r="A87" s="48" t="s">
        <v>116</v>
      </c>
      <c r="B87" s="328" t="s">
        <v>179</v>
      </c>
      <c r="C87" s="49"/>
      <c r="D87" s="50">
        <v>11000000000</v>
      </c>
      <c r="E87" s="50">
        <v>11000000000</v>
      </c>
    </row>
    <row r="88" spans="1:5" s="51" customFormat="1">
      <c r="A88" s="48" t="s">
        <v>117</v>
      </c>
      <c r="B88" s="328" t="s">
        <v>177</v>
      </c>
      <c r="C88" s="49"/>
      <c r="D88" s="50">
        <v>0</v>
      </c>
      <c r="E88" s="50">
        <v>0</v>
      </c>
    </row>
    <row r="89" spans="1:5" s="51" customFormat="1">
      <c r="A89" s="48" t="s">
        <v>118</v>
      </c>
      <c r="B89" s="328" t="s">
        <v>175</v>
      </c>
      <c r="C89" s="49"/>
      <c r="D89" s="50">
        <v>112410011</v>
      </c>
      <c r="E89" s="50">
        <v>112410011</v>
      </c>
    </row>
    <row r="90" spans="1:5" s="51" customFormat="1">
      <c r="A90" s="48" t="s">
        <v>119</v>
      </c>
      <c r="B90" s="328" t="s">
        <v>173</v>
      </c>
      <c r="C90" s="49"/>
      <c r="D90" s="50">
        <v>0</v>
      </c>
      <c r="E90" s="50">
        <v>0</v>
      </c>
    </row>
    <row r="91" spans="1:5" s="51" customFormat="1">
      <c r="A91" s="48" t="s">
        <v>120</v>
      </c>
      <c r="B91" s="328" t="s">
        <v>171</v>
      </c>
      <c r="C91" s="49"/>
      <c r="D91" s="50">
        <v>0</v>
      </c>
      <c r="E91" s="50">
        <v>0</v>
      </c>
    </row>
    <row r="92" spans="1:5" s="51" customFormat="1">
      <c r="A92" s="48" t="s">
        <v>121</v>
      </c>
      <c r="B92" s="328" t="s">
        <v>169</v>
      </c>
      <c r="C92" s="49"/>
      <c r="D92" s="50">
        <v>0</v>
      </c>
      <c r="E92" s="50">
        <v>0</v>
      </c>
    </row>
    <row r="93" spans="1:5" s="51" customFormat="1">
      <c r="A93" s="48" t="s">
        <v>122</v>
      </c>
      <c r="B93" s="328" t="s">
        <v>167</v>
      </c>
      <c r="C93" s="49"/>
      <c r="D93" s="50">
        <v>1166165669</v>
      </c>
      <c r="E93" s="50">
        <v>1166165669</v>
      </c>
    </row>
    <row r="94" spans="1:5" s="51" customFormat="1">
      <c r="A94" s="48" t="s">
        <v>123</v>
      </c>
      <c r="B94" s="328" t="s">
        <v>165</v>
      </c>
      <c r="C94" s="49"/>
      <c r="D94" s="50">
        <v>309851091</v>
      </c>
      <c r="E94" s="50">
        <v>309851091</v>
      </c>
    </row>
    <row r="95" spans="1:5" s="51" customFormat="1">
      <c r="A95" s="48" t="s">
        <v>124</v>
      </c>
      <c r="B95" s="328" t="s">
        <v>163</v>
      </c>
      <c r="C95" s="49"/>
      <c r="D95" s="50">
        <v>0</v>
      </c>
      <c r="E95" s="50">
        <v>0</v>
      </c>
    </row>
    <row r="96" spans="1:5" s="51" customFormat="1">
      <c r="A96" s="48" t="s">
        <v>125</v>
      </c>
      <c r="B96" s="328" t="s">
        <v>161</v>
      </c>
      <c r="C96" s="49"/>
      <c r="D96" s="50">
        <v>1661776725</v>
      </c>
      <c r="E96" s="50">
        <v>1075885094</v>
      </c>
    </row>
    <row r="97" spans="1:5" s="51" customFormat="1">
      <c r="A97" s="48" t="s">
        <v>126</v>
      </c>
      <c r="B97" s="328" t="s">
        <v>159</v>
      </c>
      <c r="C97" s="49"/>
      <c r="D97" s="50">
        <v>0</v>
      </c>
      <c r="E97" s="50">
        <v>0</v>
      </c>
    </row>
    <row r="98" spans="1:5" s="51" customFormat="1">
      <c r="A98" s="48" t="s">
        <v>127</v>
      </c>
      <c r="B98" s="328" t="s">
        <v>157</v>
      </c>
      <c r="C98" s="49"/>
      <c r="D98" s="50">
        <v>0</v>
      </c>
      <c r="E98" s="50">
        <v>0</v>
      </c>
    </row>
    <row r="99" spans="1:5" s="41" customFormat="1">
      <c r="A99" s="47" t="s">
        <v>128</v>
      </c>
      <c r="B99" s="327" t="s">
        <v>155</v>
      </c>
      <c r="C99" s="49"/>
      <c r="D99" s="203">
        <v>0</v>
      </c>
      <c r="E99" s="203">
        <v>0</v>
      </c>
    </row>
    <row r="100" spans="1:5" s="51" customFormat="1">
      <c r="A100" s="48" t="s">
        <v>129</v>
      </c>
      <c r="B100" s="328" t="s">
        <v>153</v>
      </c>
      <c r="C100" s="49"/>
      <c r="D100" s="50">
        <v>0</v>
      </c>
      <c r="E100" s="50">
        <v>0</v>
      </c>
    </row>
    <row r="101" spans="1:5" s="51" customFormat="1">
      <c r="A101" s="52" t="s">
        <v>130</v>
      </c>
      <c r="B101" s="328" t="s">
        <v>151</v>
      </c>
      <c r="C101" s="53"/>
      <c r="D101" s="204">
        <v>0</v>
      </c>
      <c r="E101" s="204">
        <v>0</v>
      </c>
    </row>
    <row r="102" spans="1:5" s="51" customFormat="1">
      <c r="A102" s="207"/>
      <c r="B102" s="329" t="s">
        <v>609</v>
      </c>
      <c r="C102" s="208"/>
      <c r="D102" s="209">
        <v>0</v>
      </c>
      <c r="E102" s="209"/>
    </row>
    <row r="103" spans="1:5" s="41" customFormat="1">
      <c r="A103" s="44" t="s">
        <v>131</v>
      </c>
      <c r="B103" s="330" t="s">
        <v>136</v>
      </c>
      <c r="C103" s="314"/>
      <c r="D103" s="46">
        <v>22310581930</v>
      </c>
      <c r="E103" s="46">
        <v>19185385225</v>
      </c>
    </row>
    <row r="104" spans="1:5" s="51" customFormat="1">
      <c r="A104" s="54"/>
      <c r="B104" s="55"/>
      <c r="C104" s="55"/>
      <c r="D104" s="56"/>
      <c r="E104" s="56"/>
    </row>
    <row r="105" spans="1:5" s="51" customFormat="1">
      <c r="A105" s="54"/>
      <c r="B105" s="55"/>
      <c r="C105" s="55"/>
      <c r="D105" s="333"/>
      <c r="E105" s="56"/>
    </row>
    <row r="106" spans="1:5" s="41" customFormat="1">
      <c r="A106" s="42"/>
      <c r="B106" s="369" t="s">
        <v>645</v>
      </c>
      <c r="C106" s="312"/>
      <c r="D106" s="343"/>
      <c r="E106" s="312"/>
    </row>
    <row r="107" spans="1:5" s="41" customFormat="1">
      <c r="A107" s="42" t="s">
        <v>5</v>
      </c>
      <c r="B107" s="353" t="s">
        <v>0</v>
      </c>
      <c r="C107" s="353"/>
      <c r="D107" s="353"/>
      <c r="E107" s="312"/>
    </row>
    <row r="108" spans="1:5" s="41" customFormat="1">
      <c r="A108" s="42"/>
      <c r="B108" s="315"/>
      <c r="C108" s="315"/>
      <c r="D108" s="334"/>
      <c r="E108" s="43"/>
    </row>
    <row r="109" spans="1:5" s="41" customFormat="1">
      <c r="A109" s="42"/>
      <c r="B109" s="315"/>
      <c r="C109" s="315"/>
      <c r="D109" s="334"/>
      <c r="E109" s="43"/>
    </row>
    <row r="110" spans="1:5" s="41" customFormat="1">
      <c r="A110" s="42"/>
      <c r="B110" s="315"/>
      <c r="C110" s="315"/>
      <c r="D110" s="334"/>
      <c r="E110" s="43"/>
    </row>
    <row r="111" spans="1:5" s="41" customFormat="1">
      <c r="A111" s="42" t="s">
        <v>1</v>
      </c>
      <c r="B111" s="353" t="s">
        <v>2</v>
      </c>
      <c r="C111" s="353"/>
      <c r="D111" s="353"/>
      <c r="E111" s="312"/>
    </row>
    <row r="112" spans="1:5" s="51" customFormat="1">
      <c r="A112" s="54"/>
      <c r="B112" s="55"/>
      <c r="C112" s="55"/>
      <c r="D112" s="333"/>
      <c r="E112" s="56"/>
    </row>
    <row r="113" spans="1:5" s="51" customFormat="1">
      <c r="A113" s="54"/>
      <c r="B113" s="55"/>
      <c r="C113" s="55"/>
      <c r="D113" s="333"/>
      <c r="E113" s="56"/>
    </row>
    <row r="114" spans="1:5" s="51" customFormat="1">
      <c r="A114" s="54"/>
      <c r="B114" s="55"/>
      <c r="C114" s="55"/>
      <c r="D114" s="333"/>
      <c r="E114" s="56"/>
    </row>
    <row r="115" spans="1:5" s="51" customFormat="1">
      <c r="A115" s="54"/>
      <c r="B115" s="55"/>
      <c r="C115" s="55"/>
      <c r="D115" s="333"/>
      <c r="E115" s="56"/>
    </row>
    <row r="116" spans="1:5" s="51" customFormat="1">
      <c r="A116" s="54"/>
      <c r="B116" s="55"/>
      <c r="C116" s="55"/>
      <c r="D116" s="333"/>
      <c r="E116" s="56"/>
    </row>
    <row r="117" spans="1:5" s="51" customFormat="1">
      <c r="A117" s="54"/>
      <c r="B117" s="55"/>
      <c r="C117" s="55"/>
      <c r="D117" s="333"/>
      <c r="E117" s="56"/>
    </row>
    <row r="118" spans="1:5" s="51" customFormat="1">
      <c r="A118" s="54"/>
      <c r="B118" s="55"/>
      <c r="C118" s="55"/>
      <c r="D118" s="333"/>
      <c r="E118" s="56"/>
    </row>
    <row r="119" spans="1:5" s="51" customFormat="1">
      <c r="A119" s="54"/>
      <c r="B119" s="55"/>
      <c r="C119" s="55"/>
      <c r="D119" s="333"/>
      <c r="E119" s="56"/>
    </row>
    <row r="120" spans="1:5" s="51" customFormat="1">
      <c r="A120" s="54"/>
      <c r="B120" s="55"/>
      <c r="C120" s="55"/>
      <c r="D120" s="333"/>
      <c r="E120" s="56"/>
    </row>
    <row r="121" spans="1:5" s="51" customFormat="1">
      <c r="A121" s="54"/>
      <c r="B121" s="55"/>
      <c r="C121" s="55"/>
      <c r="D121" s="333"/>
      <c r="E121" s="56"/>
    </row>
    <row r="122" spans="1:5" s="51" customFormat="1">
      <c r="A122" s="54"/>
      <c r="B122" s="55"/>
      <c r="C122" s="55"/>
      <c r="D122" s="333"/>
      <c r="E122" s="56"/>
    </row>
    <row r="123" spans="1:5" s="51" customFormat="1">
      <c r="A123" s="54"/>
      <c r="B123" s="55"/>
      <c r="C123" s="55"/>
      <c r="D123" s="333"/>
      <c r="E123" s="56"/>
    </row>
    <row r="124" spans="1:5" s="51" customFormat="1">
      <c r="A124" s="54"/>
      <c r="B124" s="55"/>
      <c r="C124" s="55"/>
      <c r="D124" s="333"/>
      <c r="E124" s="56"/>
    </row>
    <row r="125" spans="1:5" s="51" customFormat="1">
      <c r="A125" s="54"/>
      <c r="B125" s="55"/>
      <c r="C125" s="55"/>
      <c r="D125" s="333"/>
      <c r="E125" s="56"/>
    </row>
    <row r="126" spans="1:5" s="51" customFormat="1">
      <c r="A126" s="54"/>
      <c r="B126" s="55"/>
      <c r="C126" s="55"/>
      <c r="D126" s="333"/>
      <c r="E126" s="56"/>
    </row>
    <row r="127" spans="1:5" s="51" customFormat="1">
      <c r="A127" s="54"/>
      <c r="B127" s="55"/>
      <c r="C127" s="55"/>
      <c r="D127" s="333"/>
      <c r="E127" s="56"/>
    </row>
    <row r="128" spans="1:5" s="51" customFormat="1">
      <c r="A128" s="54"/>
      <c r="B128" s="55"/>
      <c r="C128" s="55"/>
      <c r="D128" s="333"/>
      <c r="E128" s="56"/>
    </row>
  </sheetData>
  <mergeCells count="4">
    <mergeCell ref="A2:E2"/>
    <mergeCell ref="A3:E3"/>
    <mergeCell ref="B107:D107"/>
    <mergeCell ref="B111:D111"/>
  </mergeCells>
  <phoneticPr fontId="0" type="noConversion"/>
  <pageMargins left="0.44" right="0.21" top="0.64" bottom="0.3" header="0.33" footer="0"/>
  <pageSetup paperSize="9"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D45"/>
  <sheetViews>
    <sheetView topLeftCell="A10" zoomScale="90" workbookViewId="0">
      <selection activeCell="A23" sqref="A23"/>
    </sheetView>
  </sheetViews>
  <sheetFormatPr defaultRowHeight="15"/>
  <cols>
    <col min="1" max="1" width="73.44140625" style="59" customWidth="1"/>
    <col min="2" max="2" width="3.44140625" style="60" bestFit="1" customWidth="1"/>
    <col min="3" max="4" width="17.21875" style="61" bestFit="1" customWidth="1"/>
    <col min="5" max="16384" width="8.88671875" style="58"/>
  </cols>
  <sheetData>
    <row r="1" spans="1:4" ht="16.5">
      <c r="A1" s="355" t="s">
        <v>230</v>
      </c>
      <c r="B1" s="355"/>
      <c r="C1" s="57"/>
      <c r="D1" s="57"/>
    </row>
    <row r="2" spans="1:4" ht="21.75">
      <c r="A2" s="356" t="s">
        <v>285</v>
      </c>
      <c r="B2" s="357"/>
      <c r="C2" s="357"/>
      <c r="D2" s="357"/>
    </row>
    <row r="3" spans="1:4" ht="21.75">
      <c r="A3" s="356" t="s">
        <v>284</v>
      </c>
      <c r="B3" s="357"/>
      <c r="C3" s="357"/>
      <c r="D3" s="357"/>
    </row>
    <row r="4" spans="1:4" ht="21.75">
      <c r="A4" s="356" t="s">
        <v>646</v>
      </c>
      <c r="B4" s="357"/>
      <c r="C4" s="357"/>
      <c r="D4" s="357"/>
    </row>
    <row r="5" spans="1:4" ht="3" customHeight="1"/>
    <row r="6" spans="1:4" s="65" customFormat="1" ht="84" customHeight="1">
      <c r="A6" s="62" t="s">
        <v>283</v>
      </c>
      <c r="B6" s="63" t="s">
        <v>132</v>
      </c>
      <c r="C6" s="64" t="s">
        <v>6</v>
      </c>
      <c r="D6" s="64" t="s">
        <v>7</v>
      </c>
    </row>
    <row r="7" spans="1:4" s="69" customFormat="1" ht="31.5" customHeight="1">
      <c r="A7" s="66" t="s">
        <v>282</v>
      </c>
      <c r="B7" s="67"/>
      <c r="C7" s="84"/>
      <c r="D7" s="68">
        <v>0</v>
      </c>
    </row>
    <row r="8" spans="1:4" s="72" customFormat="1" ht="18">
      <c r="A8" s="70" t="s">
        <v>281</v>
      </c>
      <c r="B8" s="71" t="s">
        <v>134</v>
      </c>
      <c r="C8" s="84">
        <v>20930152214</v>
      </c>
      <c r="D8" s="84">
        <v>16661428325</v>
      </c>
    </row>
    <row r="9" spans="1:4" s="72" customFormat="1" ht="18">
      <c r="A9" s="70" t="s">
        <v>280</v>
      </c>
      <c r="B9" s="71" t="s">
        <v>135</v>
      </c>
      <c r="C9" s="84">
        <v>-11242229635</v>
      </c>
      <c r="D9" s="84">
        <v>-10284134230</v>
      </c>
    </row>
    <row r="10" spans="1:4" s="72" customFormat="1" ht="18">
      <c r="A10" s="70" t="s">
        <v>279</v>
      </c>
      <c r="B10" s="71" t="s">
        <v>278</v>
      </c>
      <c r="C10" s="84">
        <v>-626557600</v>
      </c>
      <c r="D10" s="84">
        <v>-631322400</v>
      </c>
    </row>
    <row r="11" spans="1:4" s="72" customFormat="1" ht="18">
      <c r="A11" s="70" t="s">
        <v>277</v>
      </c>
      <c r="B11" s="71" t="s">
        <v>276</v>
      </c>
      <c r="C11" s="84">
        <v>-8328600</v>
      </c>
      <c r="D11" s="84">
        <v>-5493200</v>
      </c>
    </row>
    <row r="12" spans="1:4" s="72" customFormat="1" ht="18">
      <c r="A12" s="70" t="s">
        <v>275</v>
      </c>
      <c r="B12" s="71" t="s">
        <v>274</v>
      </c>
      <c r="C12" s="84">
        <v>-154817901</v>
      </c>
      <c r="D12" s="84">
        <v>-407538056</v>
      </c>
    </row>
    <row r="13" spans="1:4" s="72" customFormat="1" ht="18">
      <c r="A13" s="70" t="s">
        <v>273</v>
      </c>
      <c r="B13" s="71" t="s">
        <v>272</v>
      </c>
      <c r="C13" s="84">
        <v>108432053</v>
      </c>
      <c r="D13" s="84">
        <v>96730930</v>
      </c>
    </row>
    <row r="14" spans="1:4" s="72" customFormat="1" ht="18">
      <c r="A14" s="70" t="s">
        <v>271</v>
      </c>
      <c r="B14" s="71" t="s">
        <v>270</v>
      </c>
      <c r="C14" s="84">
        <v>-862944902</v>
      </c>
      <c r="D14" s="84">
        <v>3274142835</v>
      </c>
    </row>
    <row r="15" spans="1:4" s="69" customFormat="1" ht="24" customHeight="1">
      <c r="A15" s="73" t="s">
        <v>269</v>
      </c>
      <c r="B15" s="74" t="s">
        <v>268</v>
      </c>
      <c r="C15" s="85">
        <v>8143705629</v>
      </c>
      <c r="D15" s="85">
        <v>8703814204</v>
      </c>
    </row>
    <row r="16" spans="1:4" s="69" customFormat="1" ht="24" hidden="1" customHeight="1">
      <c r="A16" s="73"/>
      <c r="B16" s="74"/>
      <c r="C16" s="85">
        <v>0</v>
      </c>
      <c r="D16" s="85">
        <v>0</v>
      </c>
    </row>
    <row r="17" spans="1:4" s="69" customFormat="1" ht="33" customHeight="1">
      <c r="A17" s="73" t="s">
        <v>267</v>
      </c>
      <c r="B17" s="74"/>
      <c r="C17" s="85">
        <v>0</v>
      </c>
      <c r="D17" s="85">
        <v>0</v>
      </c>
    </row>
    <row r="18" spans="1:4" s="72" customFormat="1" ht="18">
      <c r="A18" s="70" t="s">
        <v>266</v>
      </c>
      <c r="B18" s="71" t="s">
        <v>265</v>
      </c>
      <c r="C18" s="84">
        <v>0</v>
      </c>
      <c r="D18" s="84">
        <v>0</v>
      </c>
    </row>
    <row r="19" spans="1:4" s="72" customFormat="1" ht="18">
      <c r="A19" s="70" t="s">
        <v>264</v>
      </c>
      <c r="B19" s="71" t="s">
        <v>263</v>
      </c>
      <c r="C19" s="84">
        <v>0</v>
      </c>
      <c r="D19" s="84">
        <v>0</v>
      </c>
    </row>
    <row r="20" spans="1:4" s="72" customFormat="1" ht="18">
      <c r="A20" s="70" t="s">
        <v>262</v>
      </c>
      <c r="B20" s="71" t="s">
        <v>261</v>
      </c>
      <c r="C20" s="84">
        <v>-15000000</v>
      </c>
      <c r="D20" s="84">
        <v>-4210000000</v>
      </c>
    </row>
    <row r="21" spans="1:4" s="72" customFormat="1" ht="18">
      <c r="A21" s="70" t="s">
        <v>260</v>
      </c>
      <c r="B21" s="71" t="s">
        <v>259</v>
      </c>
      <c r="C21" s="84">
        <v>0</v>
      </c>
      <c r="D21" s="84">
        <v>0</v>
      </c>
    </row>
    <row r="22" spans="1:4" s="72" customFormat="1" ht="18">
      <c r="A22" s="70" t="s">
        <v>258</v>
      </c>
      <c r="B22" s="71" t="s">
        <v>257</v>
      </c>
      <c r="C22" s="84">
        <v>0</v>
      </c>
      <c r="D22" s="84">
        <v>0</v>
      </c>
    </row>
    <row r="23" spans="1:4" s="72" customFormat="1" ht="18">
      <c r="A23" s="70" t="s">
        <v>256</v>
      </c>
      <c r="B23" s="71" t="s">
        <v>255</v>
      </c>
      <c r="C23" s="84">
        <v>0</v>
      </c>
      <c r="D23" s="84">
        <v>0</v>
      </c>
    </row>
    <row r="24" spans="1:4" s="72" customFormat="1" ht="18">
      <c r="A24" s="70" t="s">
        <v>254</v>
      </c>
      <c r="B24" s="71" t="s">
        <v>253</v>
      </c>
      <c r="C24" s="84">
        <v>50823970</v>
      </c>
      <c r="D24" s="84">
        <v>49975508</v>
      </c>
    </row>
    <row r="25" spans="1:4" s="69" customFormat="1" ht="18" customHeight="1">
      <c r="A25" s="73" t="s">
        <v>3</v>
      </c>
      <c r="B25" s="74" t="s">
        <v>252</v>
      </c>
      <c r="C25" s="85">
        <v>35823970</v>
      </c>
      <c r="D25" s="85">
        <v>-4160024492</v>
      </c>
    </row>
    <row r="26" spans="1:4" s="69" customFormat="1" ht="18.75" hidden="1">
      <c r="A26" s="73"/>
      <c r="B26" s="74"/>
      <c r="C26" s="85">
        <v>0</v>
      </c>
      <c r="D26" s="85">
        <v>0</v>
      </c>
    </row>
    <row r="27" spans="1:4" s="69" customFormat="1" ht="30" customHeight="1">
      <c r="A27" s="73" t="s">
        <v>251</v>
      </c>
      <c r="B27" s="74"/>
      <c r="C27" s="85">
        <v>0</v>
      </c>
      <c r="D27" s="85">
        <v>0</v>
      </c>
    </row>
    <row r="28" spans="1:4" s="72" customFormat="1" ht="18">
      <c r="A28" s="70" t="s">
        <v>250</v>
      </c>
      <c r="B28" s="71" t="s">
        <v>249</v>
      </c>
      <c r="C28" s="84">
        <v>0</v>
      </c>
      <c r="D28" s="84">
        <v>0</v>
      </c>
    </row>
    <row r="29" spans="1:4" s="72" customFormat="1" ht="18">
      <c r="A29" s="70" t="s">
        <v>8</v>
      </c>
      <c r="B29" s="71" t="s">
        <v>248</v>
      </c>
      <c r="C29" s="84">
        <v>0</v>
      </c>
      <c r="D29" s="84">
        <v>0</v>
      </c>
    </row>
    <row r="30" spans="1:4" s="72" customFormat="1" ht="18">
      <c r="A30" s="70" t="s">
        <v>247</v>
      </c>
      <c r="B30" s="71" t="s">
        <v>246</v>
      </c>
      <c r="C30" s="84">
        <v>19797980</v>
      </c>
      <c r="D30" s="84">
        <v>34912735</v>
      </c>
    </row>
    <row r="31" spans="1:4" s="72" customFormat="1" ht="18">
      <c r="A31" s="70" t="s">
        <v>245</v>
      </c>
      <c r="B31" s="71" t="s">
        <v>244</v>
      </c>
      <c r="C31" s="84">
        <v>-20000000</v>
      </c>
      <c r="D31" s="84">
        <v>0</v>
      </c>
    </row>
    <row r="32" spans="1:4" s="72" customFormat="1" ht="18">
      <c r="A32" s="70" t="s">
        <v>243</v>
      </c>
      <c r="B32" s="71" t="s">
        <v>242</v>
      </c>
      <c r="C32" s="84">
        <v>0</v>
      </c>
      <c r="D32" s="84">
        <v>0</v>
      </c>
    </row>
    <row r="33" spans="1:4" s="72" customFormat="1" ht="18">
      <c r="A33" s="70" t="s">
        <v>241</v>
      </c>
      <c r="B33" s="71" t="s">
        <v>240</v>
      </c>
      <c r="C33" s="84">
        <v>0</v>
      </c>
      <c r="D33" s="84">
        <v>0</v>
      </c>
    </row>
    <row r="34" spans="1:4" s="69" customFormat="1" ht="18.75">
      <c r="A34" s="73" t="s">
        <v>239</v>
      </c>
      <c r="B34" s="74" t="s">
        <v>238</v>
      </c>
      <c r="C34" s="85">
        <v>-202020</v>
      </c>
      <c r="D34" s="85">
        <v>34912735</v>
      </c>
    </row>
    <row r="35" spans="1:4" s="69" customFormat="1" ht="18.75">
      <c r="A35" s="73" t="s">
        <v>237</v>
      </c>
      <c r="B35" s="74" t="s">
        <v>236</v>
      </c>
      <c r="C35" s="85">
        <v>8179327579</v>
      </c>
      <c r="D35" s="85">
        <v>4578702447</v>
      </c>
    </row>
    <row r="36" spans="1:4" s="72" customFormat="1" ht="18">
      <c r="A36" s="70" t="s">
        <v>235</v>
      </c>
      <c r="B36" s="71" t="s">
        <v>234</v>
      </c>
      <c r="C36" s="87">
        <f>C38-C35</f>
        <v>911316500</v>
      </c>
      <c r="D36" s="87">
        <v>2425548493</v>
      </c>
    </row>
    <row r="37" spans="1:4" s="72" customFormat="1" ht="18">
      <c r="A37" s="70" t="s">
        <v>4</v>
      </c>
      <c r="B37" s="71" t="s">
        <v>233</v>
      </c>
      <c r="C37" s="84">
        <v>0</v>
      </c>
      <c r="D37" s="84">
        <v>0</v>
      </c>
    </row>
    <row r="38" spans="1:4" s="69" customFormat="1" ht="18.75">
      <c r="A38" s="75" t="s">
        <v>232</v>
      </c>
      <c r="B38" s="76" t="s">
        <v>231</v>
      </c>
      <c r="C38" s="88">
        <v>9090644079</v>
      </c>
      <c r="D38" s="88">
        <v>7004250940</v>
      </c>
    </row>
    <row r="40" spans="1:4" s="78" customFormat="1" ht="18.75">
      <c r="A40" s="77"/>
      <c r="B40" s="353" t="s">
        <v>647</v>
      </c>
      <c r="C40" s="353"/>
      <c r="D40" s="353"/>
    </row>
    <row r="41" spans="1:4" s="80" customFormat="1" ht="19.5">
      <c r="A41" s="79" t="s">
        <v>5</v>
      </c>
      <c r="B41" s="354" t="s">
        <v>0</v>
      </c>
      <c r="C41" s="354"/>
      <c r="D41" s="354"/>
    </row>
    <row r="42" spans="1:4" s="80" customFormat="1" ht="19.5">
      <c r="A42" s="81"/>
      <c r="B42" s="79"/>
      <c r="C42" s="82"/>
    </row>
    <row r="43" spans="1:4" s="80" customFormat="1" ht="19.5">
      <c r="B43" s="79"/>
      <c r="C43" s="81"/>
      <c r="D43" s="81"/>
    </row>
    <row r="44" spans="1:4" s="80" customFormat="1" ht="19.5">
      <c r="B44" s="79"/>
      <c r="C44" s="81"/>
      <c r="D44" s="83"/>
    </row>
    <row r="45" spans="1:4" s="80" customFormat="1" ht="19.5">
      <c r="A45" s="79" t="s">
        <v>1</v>
      </c>
      <c r="B45" s="354" t="s">
        <v>2</v>
      </c>
      <c r="C45" s="354"/>
      <c r="D45" s="354"/>
    </row>
  </sheetData>
  <mergeCells count="7">
    <mergeCell ref="B40:D40"/>
    <mergeCell ref="B41:D41"/>
    <mergeCell ref="B45:D45"/>
    <mergeCell ref="A1:B1"/>
    <mergeCell ref="A2:D2"/>
    <mergeCell ref="A3:D3"/>
    <mergeCell ref="A4:D4"/>
  </mergeCells>
  <phoneticPr fontId="0" type="noConversion"/>
  <pageMargins left="0.44" right="0.16" top="0.67" bottom="0.23" header="0.18" footer="0.17"/>
  <pageSetup paperSize="9" orientation="landscape"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A1:Q383"/>
  <sheetViews>
    <sheetView tabSelected="1" topLeftCell="A266" workbookViewId="0">
      <selection activeCell="F276" sqref="F276"/>
    </sheetView>
  </sheetViews>
  <sheetFormatPr defaultRowHeight="17.25"/>
  <cols>
    <col min="1" max="1" width="26.88671875" style="89" customWidth="1"/>
    <col min="2" max="2" width="10.77734375" style="89" customWidth="1"/>
    <col min="3" max="3" width="11.44140625" style="89" customWidth="1"/>
    <col min="4" max="4" width="13.33203125" style="89" customWidth="1"/>
    <col min="5" max="5" width="13.109375" style="89" customWidth="1"/>
    <col min="6" max="6" width="14.6640625" style="92" bestFit="1" customWidth="1"/>
    <col min="7" max="7" width="13.5546875" style="92" bestFit="1" customWidth="1"/>
    <col min="8" max="8" width="14.5546875" style="89" bestFit="1" customWidth="1"/>
    <col min="9" max="9" width="13.5546875" style="89" bestFit="1" customWidth="1"/>
    <col min="10" max="10" width="14.5546875" style="92" bestFit="1" customWidth="1"/>
    <col min="11" max="16384" width="8.88671875" style="89"/>
  </cols>
  <sheetData>
    <row r="1" spans="1:17" ht="26.25">
      <c r="A1" s="366" t="s">
        <v>286</v>
      </c>
      <c r="B1" s="366"/>
      <c r="C1" s="366"/>
      <c r="D1" s="366"/>
      <c r="E1" s="366"/>
    </row>
    <row r="2" spans="1:17" ht="27" thickBot="1">
      <c r="A2" s="367" t="s">
        <v>633</v>
      </c>
      <c r="B2" s="367"/>
      <c r="C2" s="367"/>
      <c r="D2" s="367"/>
      <c r="E2" s="367"/>
      <c r="H2" s="210"/>
    </row>
    <row r="3" spans="1:17">
      <c r="A3" s="211" t="s">
        <v>287</v>
      </c>
    </row>
    <row r="4" spans="1:17">
      <c r="A4" s="212" t="s">
        <v>288</v>
      </c>
    </row>
    <row r="5" spans="1:17">
      <c r="A5" s="163" t="s">
        <v>289</v>
      </c>
      <c r="B5" s="213"/>
      <c r="Q5" s="89" t="s">
        <v>290</v>
      </c>
    </row>
    <row r="6" spans="1:17">
      <c r="A6" s="212" t="s">
        <v>291</v>
      </c>
    </row>
    <row r="7" spans="1:17">
      <c r="A7" s="140" t="s">
        <v>292</v>
      </c>
      <c r="B7" s="213"/>
    </row>
    <row r="8" spans="1:17">
      <c r="A8" s="140" t="s">
        <v>293</v>
      </c>
      <c r="B8" s="213"/>
    </row>
    <row r="9" spans="1:17">
      <c r="A9" s="140" t="s">
        <v>294</v>
      </c>
      <c r="B9" s="213"/>
    </row>
    <row r="10" spans="1:17">
      <c r="A10" s="140" t="s">
        <v>295</v>
      </c>
      <c r="B10" s="213"/>
    </row>
    <row r="11" spans="1:17">
      <c r="A11" s="140" t="s">
        <v>296</v>
      </c>
      <c r="B11" s="213"/>
    </row>
    <row r="12" spans="1:17">
      <c r="A12" s="140" t="s">
        <v>297</v>
      </c>
      <c r="B12" s="213"/>
    </row>
    <row r="13" spans="1:17">
      <c r="A13" s="140" t="s">
        <v>298</v>
      </c>
      <c r="B13" s="213"/>
    </row>
    <row r="14" spans="1:17">
      <c r="A14" s="140" t="s">
        <v>299</v>
      </c>
      <c r="B14" s="213"/>
    </row>
    <row r="15" spans="1:17">
      <c r="A15" s="140" t="s">
        <v>300</v>
      </c>
      <c r="B15" s="213"/>
    </row>
    <row r="16" spans="1:17">
      <c r="A16" s="140" t="s">
        <v>301</v>
      </c>
      <c r="B16" s="213"/>
    </row>
    <row r="17" spans="1:2">
      <c r="A17" s="140" t="s">
        <v>302</v>
      </c>
      <c r="B17" s="213"/>
    </row>
    <row r="18" spans="1:2">
      <c r="A18" s="211" t="s">
        <v>303</v>
      </c>
      <c r="B18" s="213"/>
    </row>
    <row r="19" spans="1:2">
      <c r="A19" s="163" t="s">
        <v>304</v>
      </c>
      <c r="B19" s="213"/>
    </row>
    <row r="20" spans="1:2">
      <c r="A20" s="163" t="s">
        <v>305</v>
      </c>
      <c r="B20" s="213"/>
    </row>
    <row r="21" spans="1:2">
      <c r="A21" s="211" t="s">
        <v>306</v>
      </c>
      <c r="B21" s="213"/>
    </row>
    <row r="22" spans="1:2">
      <c r="A22" s="163" t="s">
        <v>307</v>
      </c>
      <c r="B22" s="213"/>
    </row>
    <row r="23" spans="1:2">
      <c r="A23" s="163" t="s">
        <v>308</v>
      </c>
      <c r="B23" s="213"/>
    </row>
    <row r="24" spans="1:2">
      <c r="A24" s="163" t="s">
        <v>309</v>
      </c>
      <c r="B24" s="213"/>
    </row>
    <row r="25" spans="1:2">
      <c r="A25" s="211" t="s">
        <v>310</v>
      </c>
      <c r="B25" s="213"/>
    </row>
    <row r="26" spans="1:2">
      <c r="A26" s="214" t="s">
        <v>311</v>
      </c>
      <c r="B26" s="213"/>
    </row>
    <row r="27" spans="1:2">
      <c r="A27" s="163" t="s">
        <v>312</v>
      </c>
      <c r="B27" s="213"/>
    </row>
    <row r="28" spans="1:2">
      <c r="A28" s="163" t="s">
        <v>313</v>
      </c>
      <c r="B28" s="213"/>
    </row>
    <row r="29" spans="1:2">
      <c r="A29" s="163" t="s">
        <v>314</v>
      </c>
      <c r="B29" s="213"/>
    </row>
    <row r="30" spans="1:2">
      <c r="A30" s="163" t="s">
        <v>315</v>
      </c>
      <c r="B30" s="213"/>
    </row>
    <row r="31" spans="1:2">
      <c r="A31" s="214" t="s">
        <v>316</v>
      </c>
      <c r="B31" s="213"/>
    </row>
    <row r="32" spans="1:2">
      <c r="A32" s="163" t="s">
        <v>317</v>
      </c>
      <c r="B32" s="213"/>
    </row>
    <row r="33" spans="1:2">
      <c r="A33" s="163" t="s">
        <v>318</v>
      </c>
      <c r="B33" s="213"/>
    </row>
    <row r="34" spans="1:2">
      <c r="A34" s="163" t="s">
        <v>319</v>
      </c>
      <c r="B34" s="213"/>
    </row>
    <row r="35" spans="1:2">
      <c r="A35" s="163" t="s">
        <v>320</v>
      </c>
      <c r="B35" s="213"/>
    </row>
    <row r="36" spans="1:2">
      <c r="A36" s="163" t="s">
        <v>321</v>
      </c>
      <c r="B36" s="213"/>
    </row>
    <row r="37" spans="1:2">
      <c r="A37" s="163" t="s">
        <v>322</v>
      </c>
      <c r="B37" s="213"/>
    </row>
    <row r="38" spans="1:2">
      <c r="A38" s="163" t="s">
        <v>323</v>
      </c>
      <c r="B38" s="213"/>
    </row>
    <row r="39" spans="1:2">
      <c r="A39" s="163" t="s">
        <v>324</v>
      </c>
      <c r="B39" s="213"/>
    </row>
    <row r="40" spans="1:2">
      <c r="A40" s="214" t="s">
        <v>325</v>
      </c>
      <c r="B40" s="213"/>
    </row>
    <row r="41" spans="1:2">
      <c r="A41" s="163" t="s">
        <v>326</v>
      </c>
      <c r="B41" s="213"/>
    </row>
    <row r="42" spans="1:2">
      <c r="A42" s="163" t="s">
        <v>327</v>
      </c>
      <c r="B42" s="213"/>
    </row>
    <row r="43" spans="1:2">
      <c r="A43" s="163" t="s">
        <v>328</v>
      </c>
      <c r="B43" s="213"/>
    </row>
    <row r="44" spans="1:2">
      <c r="A44" s="163" t="s">
        <v>329</v>
      </c>
      <c r="B44" s="213"/>
    </row>
    <row r="45" spans="1:2">
      <c r="A45" s="163" t="s">
        <v>330</v>
      </c>
      <c r="B45" s="213"/>
    </row>
    <row r="46" spans="1:2" ht="22.5" customHeight="1">
      <c r="A46" s="214" t="s">
        <v>331</v>
      </c>
      <c r="B46" s="213"/>
    </row>
    <row r="47" spans="1:2">
      <c r="A47" s="163" t="s">
        <v>332</v>
      </c>
      <c r="B47" s="213"/>
    </row>
    <row r="48" spans="1:2">
      <c r="A48" s="163" t="s">
        <v>333</v>
      </c>
      <c r="B48" s="213"/>
    </row>
    <row r="49" spans="1:2">
      <c r="A49" s="163" t="s">
        <v>334</v>
      </c>
      <c r="B49" s="213"/>
    </row>
    <row r="50" spans="1:2">
      <c r="A50" s="163" t="s">
        <v>335</v>
      </c>
      <c r="B50" s="213"/>
    </row>
    <row r="51" spans="1:2">
      <c r="A51" s="163" t="s">
        <v>336</v>
      </c>
      <c r="B51" s="213"/>
    </row>
    <row r="52" spans="1:2">
      <c r="A52" s="163" t="s">
        <v>337</v>
      </c>
      <c r="B52" s="213"/>
    </row>
    <row r="53" spans="1:2">
      <c r="A53" s="163" t="s">
        <v>338</v>
      </c>
      <c r="B53" s="213"/>
    </row>
    <row r="54" spans="1:2" ht="25.5" customHeight="1">
      <c r="A54" s="214" t="s">
        <v>339</v>
      </c>
      <c r="B54" s="213"/>
    </row>
    <row r="55" spans="1:2">
      <c r="A55" s="163" t="s">
        <v>340</v>
      </c>
      <c r="B55" s="213"/>
    </row>
    <row r="56" spans="1:2">
      <c r="A56" s="163" t="s">
        <v>341</v>
      </c>
      <c r="B56" s="213"/>
    </row>
    <row r="57" spans="1:2">
      <c r="A57" s="163" t="s">
        <v>342</v>
      </c>
      <c r="B57" s="213"/>
    </row>
    <row r="58" spans="1:2">
      <c r="A58" s="163" t="s">
        <v>343</v>
      </c>
      <c r="B58" s="213"/>
    </row>
    <row r="59" spans="1:2" ht="22.5" customHeight="1">
      <c r="A59" s="214" t="s">
        <v>344</v>
      </c>
      <c r="B59" s="213"/>
    </row>
    <row r="60" spans="1:2">
      <c r="A60" s="215" t="s">
        <v>345</v>
      </c>
      <c r="B60" s="213"/>
    </row>
    <row r="61" spans="1:2">
      <c r="A61" s="163" t="s">
        <v>346</v>
      </c>
      <c r="B61" s="213"/>
    </row>
    <row r="62" spans="1:2">
      <c r="A62" s="163" t="s">
        <v>347</v>
      </c>
      <c r="B62" s="213"/>
    </row>
    <row r="63" spans="1:2">
      <c r="A63" s="163" t="s">
        <v>348</v>
      </c>
      <c r="B63" s="213"/>
    </row>
    <row r="64" spans="1:2">
      <c r="A64" s="163" t="s">
        <v>349</v>
      </c>
      <c r="B64" s="213"/>
    </row>
    <row r="65" spans="1:10">
      <c r="A65" s="163" t="s">
        <v>350</v>
      </c>
      <c r="B65" s="213"/>
    </row>
    <row r="66" spans="1:10">
      <c r="A66" s="215" t="s">
        <v>351</v>
      </c>
      <c r="B66" s="213"/>
    </row>
    <row r="67" spans="1:10">
      <c r="A67" s="163" t="s">
        <v>352</v>
      </c>
      <c r="B67" s="213"/>
    </row>
    <row r="68" spans="1:10">
      <c r="A68" s="163" t="s">
        <v>353</v>
      </c>
      <c r="B68" s="213"/>
    </row>
    <row r="69" spans="1:10">
      <c r="A69" s="163" t="s">
        <v>354</v>
      </c>
      <c r="B69" s="213"/>
    </row>
    <row r="70" spans="1:10" s="218" customFormat="1" ht="24.75" customHeight="1">
      <c r="A70" s="216" t="s">
        <v>355</v>
      </c>
      <c r="B70" s="216"/>
      <c r="C70" s="368" t="s">
        <v>356</v>
      </c>
      <c r="D70" s="368"/>
      <c r="E70" s="368"/>
      <c r="F70" s="217"/>
      <c r="G70" s="217"/>
      <c r="J70" s="217"/>
    </row>
    <row r="71" spans="1:10">
      <c r="A71" s="359" t="s">
        <v>357</v>
      </c>
      <c r="B71" s="359"/>
      <c r="C71" s="360" t="s">
        <v>358</v>
      </c>
      <c r="D71" s="360"/>
      <c r="E71" s="360"/>
    </row>
    <row r="72" spans="1:10">
      <c r="A72" s="359" t="s">
        <v>359</v>
      </c>
      <c r="B72" s="359"/>
      <c r="C72" s="360" t="s">
        <v>360</v>
      </c>
      <c r="D72" s="360"/>
      <c r="E72" s="360"/>
    </row>
    <row r="73" spans="1:10">
      <c r="A73" s="359" t="s">
        <v>361</v>
      </c>
      <c r="B73" s="359"/>
      <c r="C73" s="360" t="s">
        <v>362</v>
      </c>
      <c r="D73" s="360"/>
      <c r="E73" s="360"/>
    </row>
    <row r="74" spans="1:10">
      <c r="A74" s="214" t="s">
        <v>363</v>
      </c>
      <c r="B74" s="213"/>
    </row>
    <row r="75" spans="1:10">
      <c r="A75" s="163" t="s">
        <v>364</v>
      </c>
      <c r="B75" s="213"/>
    </row>
    <row r="76" spans="1:10">
      <c r="A76" s="163" t="s">
        <v>365</v>
      </c>
      <c r="B76" s="213"/>
    </row>
    <row r="77" spans="1:10">
      <c r="A77" s="163" t="s">
        <v>366</v>
      </c>
      <c r="B77" s="213"/>
    </row>
    <row r="78" spans="1:10">
      <c r="A78" s="214" t="s">
        <v>367</v>
      </c>
      <c r="B78" s="213"/>
    </row>
    <row r="79" spans="1:10">
      <c r="A79" s="163" t="s">
        <v>368</v>
      </c>
      <c r="B79" s="213"/>
    </row>
    <row r="80" spans="1:10">
      <c r="A80" s="163" t="s">
        <v>369</v>
      </c>
      <c r="B80" s="213"/>
    </row>
    <row r="81" spans="1:2" ht="21" customHeight="1">
      <c r="A81" s="214" t="s">
        <v>370</v>
      </c>
      <c r="B81" s="213"/>
    </row>
    <row r="82" spans="1:2">
      <c r="A82" s="163" t="s">
        <v>371</v>
      </c>
      <c r="B82" s="213"/>
    </row>
    <row r="83" spans="1:2">
      <c r="A83" s="163" t="s">
        <v>372</v>
      </c>
      <c r="B83" s="213"/>
    </row>
    <row r="84" spans="1:2">
      <c r="A84" s="163"/>
      <c r="B84" s="213"/>
    </row>
    <row r="85" spans="1:2">
      <c r="A85" s="214" t="s">
        <v>373</v>
      </c>
      <c r="B85" s="213"/>
    </row>
    <row r="86" spans="1:2">
      <c r="A86" s="163" t="s">
        <v>374</v>
      </c>
      <c r="B86" s="213"/>
    </row>
    <row r="87" spans="1:2">
      <c r="A87" s="163" t="s">
        <v>375</v>
      </c>
      <c r="B87" s="213"/>
    </row>
    <row r="88" spans="1:2">
      <c r="A88" s="163" t="s">
        <v>376</v>
      </c>
      <c r="B88" s="213"/>
    </row>
    <row r="89" spans="1:2">
      <c r="A89" s="214" t="s">
        <v>377</v>
      </c>
      <c r="B89" s="213"/>
    </row>
    <row r="90" spans="1:2">
      <c r="A90" s="163" t="s">
        <v>594</v>
      </c>
      <c r="B90" s="213"/>
    </row>
    <row r="91" spans="1:2" ht="4.5" customHeight="1">
      <c r="A91" s="163"/>
      <c r="B91" s="213"/>
    </row>
    <row r="92" spans="1:2">
      <c r="A92" s="214" t="s">
        <v>378</v>
      </c>
      <c r="B92" s="213"/>
    </row>
    <row r="93" spans="1:2">
      <c r="A93" s="163" t="s">
        <v>379</v>
      </c>
      <c r="B93" s="213"/>
    </row>
    <row r="94" spans="1:2">
      <c r="A94" s="163" t="s">
        <v>380</v>
      </c>
      <c r="B94" s="213"/>
    </row>
    <row r="95" spans="1:2">
      <c r="A95" s="163" t="s">
        <v>381</v>
      </c>
      <c r="B95" s="213"/>
    </row>
    <row r="96" spans="1:2">
      <c r="A96" s="163" t="s">
        <v>382</v>
      </c>
      <c r="B96" s="213"/>
    </row>
    <row r="97" spans="1:2">
      <c r="A97" s="163" t="s">
        <v>383</v>
      </c>
      <c r="B97" s="213"/>
    </row>
    <row r="98" spans="1:2">
      <c r="A98" s="163" t="s">
        <v>384</v>
      </c>
      <c r="B98" s="213"/>
    </row>
    <row r="99" spans="1:2">
      <c r="A99" s="163" t="s">
        <v>385</v>
      </c>
      <c r="B99" s="213"/>
    </row>
    <row r="100" spans="1:2">
      <c r="A100" s="163" t="s">
        <v>386</v>
      </c>
      <c r="B100" s="213"/>
    </row>
    <row r="101" spans="1:2">
      <c r="A101" s="163" t="s">
        <v>387</v>
      </c>
      <c r="B101" s="213"/>
    </row>
    <row r="102" spans="1:2">
      <c r="A102" s="163" t="s">
        <v>388</v>
      </c>
      <c r="B102" s="213"/>
    </row>
    <row r="103" spans="1:2">
      <c r="A103" s="163" t="s">
        <v>389</v>
      </c>
      <c r="B103" s="213"/>
    </row>
    <row r="104" spans="1:2">
      <c r="A104" s="163" t="s">
        <v>390</v>
      </c>
      <c r="B104" s="213"/>
    </row>
    <row r="105" spans="1:2">
      <c r="A105" s="163" t="s">
        <v>391</v>
      </c>
      <c r="B105" s="213"/>
    </row>
    <row r="106" spans="1:2">
      <c r="A106" s="214" t="s">
        <v>392</v>
      </c>
      <c r="B106" s="213"/>
    </row>
    <row r="107" spans="1:2">
      <c r="A107" s="163" t="s">
        <v>393</v>
      </c>
      <c r="B107" s="213"/>
    </row>
    <row r="108" spans="1:2">
      <c r="A108" s="163" t="s">
        <v>394</v>
      </c>
      <c r="B108" s="213"/>
    </row>
    <row r="109" spans="1:2">
      <c r="A109" s="163" t="s">
        <v>395</v>
      </c>
      <c r="B109" s="213"/>
    </row>
    <row r="110" spans="1:2">
      <c r="A110" s="163" t="s">
        <v>396</v>
      </c>
      <c r="B110" s="213"/>
    </row>
    <row r="111" spans="1:2">
      <c r="A111" s="163" t="s">
        <v>397</v>
      </c>
      <c r="B111" s="213"/>
    </row>
    <row r="112" spans="1:2">
      <c r="A112" s="163" t="s">
        <v>398</v>
      </c>
      <c r="B112" s="213"/>
    </row>
    <row r="113" spans="1:2">
      <c r="A113" s="163" t="s">
        <v>399</v>
      </c>
      <c r="B113" s="213"/>
    </row>
    <row r="114" spans="1:2">
      <c r="A114" s="163" t="s">
        <v>400</v>
      </c>
      <c r="B114" s="213"/>
    </row>
    <row r="115" spans="1:2">
      <c r="A115" s="163" t="s">
        <v>401</v>
      </c>
      <c r="B115" s="213"/>
    </row>
    <row r="116" spans="1:2">
      <c r="A116" s="163" t="s">
        <v>402</v>
      </c>
      <c r="B116" s="213"/>
    </row>
    <row r="117" spans="1:2">
      <c r="A117" s="163" t="s">
        <v>403</v>
      </c>
      <c r="B117" s="213"/>
    </row>
    <row r="118" spans="1:2">
      <c r="A118" s="163" t="s">
        <v>404</v>
      </c>
      <c r="B118" s="213"/>
    </row>
    <row r="119" spans="1:2">
      <c r="A119" s="163" t="s">
        <v>405</v>
      </c>
      <c r="B119" s="213"/>
    </row>
    <row r="120" spans="1:2">
      <c r="A120" s="163" t="s">
        <v>406</v>
      </c>
      <c r="B120" s="213"/>
    </row>
    <row r="121" spans="1:2">
      <c r="A121" s="163" t="s">
        <v>407</v>
      </c>
      <c r="B121" s="213"/>
    </row>
    <row r="122" spans="1:2">
      <c r="A122" s="214" t="s">
        <v>408</v>
      </c>
      <c r="B122" s="213"/>
    </row>
    <row r="123" spans="1:2">
      <c r="A123" s="163" t="s">
        <v>409</v>
      </c>
      <c r="B123" s="213"/>
    </row>
    <row r="124" spans="1:2">
      <c r="A124" s="163" t="s">
        <v>410</v>
      </c>
      <c r="B124" s="213"/>
    </row>
    <row r="125" spans="1:2">
      <c r="A125" s="163" t="s">
        <v>411</v>
      </c>
      <c r="B125" s="213"/>
    </row>
    <row r="126" spans="1:2">
      <c r="A126" s="163" t="s">
        <v>412</v>
      </c>
      <c r="B126" s="213"/>
    </row>
    <row r="127" spans="1:2">
      <c r="A127" s="163" t="s">
        <v>413</v>
      </c>
      <c r="B127" s="213"/>
    </row>
    <row r="128" spans="1:2">
      <c r="A128" s="163"/>
      <c r="B128" s="213"/>
    </row>
    <row r="129" spans="1:17">
      <c r="A129" s="214" t="s">
        <v>414</v>
      </c>
      <c r="B129" s="213"/>
    </row>
    <row r="130" spans="1:17">
      <c r="A130" s="163" t="s">
        <v>415</v>
      </c>
      <c r="B130" s="213"/>
    </row>
    <row r="131" spans="1:17">
      <c r="A131" s="163" t="s">
        <v>416</v>
      </c>
      <c r="B131" s="213"/>
    </row>
    <row r="132" spans="1:17">
      <c r="A132" s="211" t="s">
        <v>417</v>
      </c>
      <c r="B132" s="213"/>
      <c r="Q132" s="89" t="s">
        <v>418</v>
      </c>
    </row>
    <row r="133" spans="1:17" s="97" customFormat="1">
      <c r="A133" s="219" t="s">
        <v>419</v>
      </c>
      <c r="B133" s="100"/>
      <c r="C133" s="100"/>
      <c r="D133" s="90">
        <v>41912</v>
      </c>
      <c r="E133" s="90">
        <v>41640</v>
      </c>
      <c r="F133" s="96"/>
      <c r="G133" s="96"/>
      <c r="H133" s="93"/>
      <c r="I133" s="93"/>
      <c r="J133" s="96"/>
      <c r="K133" s="93"/>
      <c r="L133" s="93"/>
      <c r="M133" s="93"/>
      <c r="N133" s="93"/>
      <c r="O133" s="93"/>
      <c r="P133" s="93"/>
    </row>
    <row r="134" spans="1:17" s="97" customFormat="1">
      <c r="A134" s="93" t="s">
        <v>420</v>
      </c>
      <c r="D134" s="220">
        <v>226031000</v>
      </c>
      <c r="E134" s="220">
        <v>14360000</v>
      </c>
      <c r="F134" s="96"/>
      <c r="G134" s="96"/>
      <c r="H134" s="93"/>
      <c r="I134" s="93"/>
      <c r="J134" s="96"/>
      <c r="K134" s="93"/>
      <c r="L134" s="93"/>
      <c r="M134" s="93"/>
      <c r="N134" s="93"/>
      <c r="O134" s="93"/>
      <c r="P134" s="93"/>
    </row>
    <row r="135" spans="1:17" s="97" customFormat="1">
      <c r="A135" s="93" t="s">
        <v>421</v>
      </c>
      <c r="D135" s="220">
        <v>1864613079</v>
      </c>
      <c r="E135" s="220">
        <v>2935257870</v>
      </c>
      <c r="F135" s="96"/>
      <c r="G135" s="96"/>
      <c r="H135" s="93"/>
      <c r="I135" s="93"/>
      <c r="J135" s="96"/>
      <c r="K135" s="93"/>
      <c r="L135" s="93"/>
      <c r="M135" s="93"/>
      <c r="N135" s="93"/>
      <c r="O135" s="93"/>
      <c r="P135" s="93"/>
    </row>
    <row r="136" spans="1:17" s="97" customFormat="1">
      <c r="A136" s="100" t="s">
        <v>422</v>
      </c>
      <c r="B136" s="100"/>
      <c r="C136" s="100"/>
      <c r="D136" s="101">
        <v>0</v>
      </c>
      <c r="E136" s="288">
        <v>0</v>
      </c>
      <c r="F136" s="96"/>
      <c r="G136" s="96"/>
      <c r="H136" s="93"/>
      <c r="I136" s="93"/>
      <c r="J136" s="96"/>
      <c r="K136" s="93"/>
      <c r="L136" s="93"/>
      <c r="M136" s="93"/>
      <c r="N136" s="93"/>
      <c r="O136" s="93"/>
      <c r="P136" s="93"/>
    </row>
    <row r="137" spans="1:17" s="117" customFormat="1" ht="27.75" customHeight="1">
      <c r="A137" s="221" t="s">
        <v>423</v>
      </c>
      <c r="B137" s="222"/>
      <c r="C137" s="127"/>
      <c r="D137" s="223">
        <f>SUM(D134:D136)</f>
        <v>2090644079</v>
      </c>
      <c r="E137" s="289">
        <f>SUM(E134:E136)</f>
        <v>2949617870</v>
      </c>
      <c r="F137" s="116"/>
      <c r="G137" s="116"/>
      <c r="H137" s="121"/>
      <c r="I137" s="121"/>
      <c r="J137" s="116"/>
      <c r="K137" s="121"/>
      <c r="L137" s="121"/>
      <c r="M137" s="121"/>
      <c r="N137" s="121"/>
      <c r="O137" s="121"/>
      <c r="P137" s="121"/>
    </row>
    <row r="138" spans="1:17" ht="31.5" customHeight="1">
      <c r="A138" s="361" t="s">
        <v>424</v>
      </c>
      <c r="B138" s="361"/>
      <c r="C138" s="90">
        <f>D133</f>
        <v>41912</v>
      </c>
      <c r="D138" s="91"/>
      <c r="E138" s="90">
        <f>E133</f>
        <v>41640</v>
      </c>
    </row>
    <row r="139" spans="1:17" s="97" customFormat="1">
      <c r="A139" s="93"/>
      <c r="B139" s="94" t="s">
        <v>425</v>
      </c>
      <c r="C139" s="94" t="s">
        <v>426</v>
      </c>
      <c r="D139" s="95" t="s">
        <v>425</v>
      </c>
      <c r="E139" s="290" t="s">
        <v>426</v>
      </c>
      <c r="F139" s="96"/>
      <c r="G139" s="96"/>
      <c r="H139" s="93"/>
      <c r="I139" s="93"/>
      <c r="J139" s="96"/>
      <c r="K139" s="93"/>
      <c r="L139" s="93"/>
      <c r="M139" s="93"/>
      <c r="N139" s="93"/>
      <c r="O139" s="93"/>
      <c r="P139" s="93"/>
    </row>
    <row r="140" spans="1:17" s="93" customFormat="1">
      <c r="A140" s="98" t="s">
        <v>427</v>
      </c>
      <c r="C140" s="96">
        <v>0</v>
      </c>
      <c r="D140" s="96">
        <v>0</v>
      </c>
      <c r="E140" s="291" t="s">
        <v>428</v>
      </c>
      <c r="F140" s="96"/>
      <c r="G140" s="96"/>
      <c r="J140" s="96"/>
    </row>
    <row r="141" spans="1:17" s="93" customFormat="1">
      <c r="A141" s="93" t="s">
        <v>429</v>
      </c>
      <c r="C141" s="96">
        <v>0</v>
      </c>
      <c r="D141" s="96">
        <v>0</v>
      </c>
      <c r="E141" s="96" t="s">
        <v>428</v>
      </c>
      <c r="F141" s="96"/>
      <c r="G141" s="96"/>
      <c r="J141" s="96"/>
    </row>
    <row r="142" spans="1:17" s="93" customFormat="1">
      <c r="A142" s="93" t="s">
        <v>430</v>
      </c>
      <c r="C142" s="99"/>
      <c r="D142" s="96">
        <v>738184890</v>
      </c>
      <c r="E142" s="99">
        <v>1118526890</v>
      </c>
      <c r="F142" s="96"/>
      <c r="G142" s="96"/>
      <c r="J142" s="96"/>
    </row>
    <row r="143" spans="1:17" s="93" customFormat="1">
      <c r="A143" s="100" t="s">
        <v>431</v>
      </c>
      <c r="B143" s="100"/>
      <c r="C143" s="101">
        <v>0</v>
      </c>
      <c r="D143" s="101">
        <v>0</v>
      </c>
      <c r="E143" s="101" t="s">
        <v>428</v>
      </c>
      <c r="F143" s="96"/>
      <c r="G143" s="96"/>
      <c r="J143" s="96"/>
    </row>
    <row r="144" spans="1:17" s="97" customFormat="1" ht="17.25" hidden="1" customHeight="1">
      <c r="A144" s="93" t="s">
        <v>432</v>
      </c>
      <c r="D144" s="224"/>
      <c r="E144" s="291"/>
      <c r="F144" s="96"/>
      <c r="G144" s="96"/>
      <c r="H144" s="93"/>
      <c r="I144" s="93"/>
      <c r="J144" s="96"/>
      <c r="K144" s="93"/>
      <c r="L144" s="93"/>
      <c r="M144" s="93"/>
      <c r="N144" s="93"/>
      <c r="O144" s="93"/>
      <c r="P144" s="93"/>
    </row>
    <row r="145" spans="1:16" s="97" customFormat="1" ht="17.25" hidden="1" customHeight="1">
      <c r="A145" s="100" t="s">
        <v>433</v>
      </c>
      <c r="B145" s="100"/>
      <c r="C145" s="100"/>
      <c r="D145" s="101"/>
      <c r="E145" s="292"/>
      <c r="F145" s="96"/>
      <c r="G145" s="96"/>
      <c r="H145" s="93"/>
      <c r="I145" s="93"/>
      <c r="J145" s="96"/>
      <c r="K145" s="93"/>
      <c r="L145" s="93"/>
      <c r="M145" s="93"/>
      <c r="N145" s="93"/>
      <c r="O145" s="93"/>
      <c r="P145" s="93"/>
    </row>
    <row r="146" spans="1:16" s="97" customFormat="1" ht="17.25" hidden="1" customHeight="1">
      <c r="A146" s="93" t="s">
        <v>434</v>
      </c>
      <c r="D146" s="96"/>
      <c r="E146" s="96"/>
      <c r="F146" s="96"/>
      <c r="G146" s="96"/>
      <c r="H146" s="93"/>
      <c r="I146" s="93"/>
      <c r="J146" s="96"/>
      <c r="K146" s="93"/>
      <c r="L146" s="93"/>
      <c r="M146" s="93"/>
      <c r="N146" s="93"/>
      <c r="O146" s="93"/>
      <c r="P146" s="93"/>
    </row>
    <row r="147" spans="1:16" s="97" customFormat="1" ht="17.25" hidden="1" customHeight="1">
      <c r="A147" s="100" t="s">
        <v>435</v>
      </c>
      <c r="B147" s="100"/>
      <c r="C147" s="100"/>
      <c r="D147" s="101"/>
      <c r="E147" s="292"/>
      <c r="F147" s="96"/>
      <c r="G147" s="96"/>
      <c r="H147" s="93"/>
      <c r="I147" s="93"/>
      <c r="J147" s="96"/>
      <c r="K147" s="93"/>
      <c r="L147" s="93"/>
      <c r="M147" s="93"/>
      <c r="N147" s="93"/>
      <c r="O147" s="93"/>
      <c r="P147" s="93"/>
    </row>
    <row r="148" spans="1:16" s="97" customFormat="1" ht="18.75">
      <c r="A148" s="225" t="str">
        <f>A137</f>
        <v>Coäng</v>
      </c>
      <c r="B148" s="226"/>
      <c r="C148" s="102">
        <f>SUM(C140:C147)</f>
        <v>0</v>
      </c>
      <c r="D148" s="102"/>
      <c r="E148" s="102">
        <f>SUM(E140:E147)</f>
        <v>1118526890</v>
      </c>
      <c r="F148" s="96"/>
      <c r="G148" s="96"/>
      <c r="H148" s="93"/>
      <c r="I148" s="93"/>
      <c r="J148" s="96"/>
      <c r="K148" s="93"/>
      <c r="L148" s="93"/>
      <c r="M148" s="93"/>
      <c r="N148" s="93"/>
      <c r="O148" s="93"/>
      <c r="P148" s="93"/>
    </row>
    <row r="149" spans="1:16" ht="22.5" customHeight="1">
      <c r="A149" s="362" t="s">
        <v>436</v>
      </c>
      <c r="B149" s="362"/>
      <c r="C149" s="111"/>
      <c r="D149" s="90">
        <f>D133</f>
        <v>41912</v>
      </c>
      <c r="E149" s="103">
        <f>E138</f>
        <v>41640</v>
      </c>
      <c r="G149" s="227"/>
    </row>
    <row r="150" spans="1:16" s="97" customFormat="1" ht="18.75">
      <c r="A150" s="93" t="s">
        <v>437</v>
      </c>
      <c r="D150" s="96"/>
      <c r="E150" s="96"/>
      <c r="F150" s="96"/>
      <c r="G150" s="227"/>
      <c r="H150" s="93"/>
      <c r="I150" s="93"/>
      <c r="J150" s="96"/>
      <c r="K150" s="93"/>
      <c r="L150" s="93"/>
      <c r="M150" s="93"/>
      <c r="N150" s="93"/>
      <c r="O150" s="93"/>
      <c r="P150" s="93"/>
    </row>
    <row r="151" spans="1:16" s="97" customFormat="1" ht="18.75">
      <c r="A151" s="93" t="s">
        <v>438</v>
      </c>
      <c r="D151" s="96">
        <v>0</v>
      </c>
      <c r="E151" s="96">
        <v>0</v>
      </c>
      <c r="F151" s="96"/>
      <c r="G151" s="227"/>
      <c r="H151" s="93"/>
      <c r="I151" s="93"/>
      <c r="J151" s="96"/>
      <c r="K151" s="93"/>
      <c r="L151" s="93"/>
      <c r="M151" s="93"/>
      <c r="N151" s="93"/>
      <c r="O151" s="93"/>
      <c r="P151" s="93"/>
    </row>
    <row r="152" spans="1:16" s="97" customFormat="1" ht="18.75" hidden="1">
      <c r="A152" s="93" t="s">
        <v>439</v>
      </c>
      <c r="D152" s="96"/>
      <c r="E152" s="96"/>
      <c r="F152" s="96"/>
      <c r="G152" s="227"/>
      <c r="H152" s="93"/>
      <c r="I152" s="93"/>
      <c r="J152" s="96"/>
      <c r="K152" s="93"/>
      <c r="L152" s="93"/>
      <c r="M152" s="93"/>
      <c r="N152" s="93"/>
      <c r="O152" s="93"/>
      <c r="P152" s="93"/>
    </row>
    <row r="153" spans="1:16" s="97" customFormat="1" ht="18.75">
      <c r="A153" s="100" t="s">
        <v>440</v>
      </c>
      <c r="B153" s="100"/>
      <c r="C153" s="100"/>
      <c r="D153" s="104">
        <f>350000000+26911544</f>
        <v>376911544</v>
      </c>
      <c r="E153" s="104">
        <f>36652778+4477813</f>
        <v>41130591</v>
      </c>
      <c r="F153" s="96"/>
      <c r="G153" s="227"/>
      <c r="H153" s="93"/>
      <c r="I153" s="93"/>
      <c r="J153" s="96"/>
      <c r="K153" s="93"/>
      <c r="L153" s="93"/>
      <c r="M153" s="93"/>
      <c r="N153" s="93"/>
      <c r="O153" s="93"/>
      <c r="P153" s="93"/>
    </row>
    <row r="154" spans="1:16" s="97" customFormat="1" ht="18.75">
      <c r="A154" s="225" t="s">
        <v>441</v>
      </c>
      <c r="B154" s="226"/>
      <c r="C154" s="100"/>
      <c r="D154" s="106">
        <f>SUM(D150:D153)</f>
        <v>376911544</v>
      </c>
      <c r="E154" s="293">
        <f>SUM(E151:E153)</f>
        <v>41130591</v>
      </c>
      <c r="F154" s="96"/>
      <c r="G154" s="227"/>
      <c r="H154" s="93"/>
      <c r="I154" s="93"/>
      <c r="J154" s="96"/>
      <c r="K154" s="93"/>
      <c r="L154" s="93"/>
      <c r="M154" s="93"/>
      <c r="N154" s="93"/>
      <c r="O154" s="93"/>
      <c r="P154" s="93"/>
    </row>
    <row r="155" spans="1:16" ht="22.5" customHeight="1">
      <c r="A155" s="228" t="s">
        <v>442</v>
      </c>
      <c r="B155" s="111"/>
      <c r="C155" s="91"/>
      <c r="D155" s="105">
        <f>D149</f>
        <v>41912</v>
      </c>
      <c r="E155" s="105">
        <f>E149</f>
        <v>41640</v>
      </c>
      <c r="G155" s="227"/>
    </row>
    <row r="156" spans="1:16" s="97" customFormat="1">
      <c r="A156" s="93" t="s">
        <v>443</v>
      </c>
      <c r="D156" s="229">
        <v>3753743039</v>
      </c>
      <c r="E156" s="229">
        <v>2475444157</v>
      </c>
      <c r="F156" s="96"/>
      <c r="G156" s="224"/>
      <c r="H156" s="93"/>
      <c r="I156" s="93"/>
      <c r="J156" s="96"/>
      <c r="K156" s="93"/>
      <c r="L156" s="93"/>
      <c r="M156" s="93"/>
      <c r="N156" s="93"/>
      <c r="O156" s="93"/>
      <c r="P156" s="93"/>
    </row>
    <row r="157" spans="1:16" s="97" customFormat="1">
      <c r="A157" s="100" t="s">
        <v>444</v>
      </c>
      <c r="B157" s="100"/>
      <c r="C157" s="100"/>
      <c r="D157" s="230"/>
      <c r="E157" s="101"/>
      <c r="F157" s="96"/>
      <c r="G157" s="96"/>
      <c r="H157" s="93"/>
      <c r="I157" s="93"/>
      <c r="J157" s="96"/>
      <c r="K157" s="93"/>
      <c r="L157" s="93"/>
      <c r="M157" s="93"/>
      <c r="N157" s="93"/>
      <c r="O157" s="93"/>
      <c r="P157" s="93"/>
    </row>
    <row r="158" spans="1:16" s="117" customFormat="1" ht="18.75">
      <c r="A158" s="225" t="s">
        <v>445</v>
      </c>
      <c r="B158" s="127"/>
      <c r="C158" s="127"/>
      <c r="D158" s="231">
        <f>D156</f>
        <v>3753743039</v>
      </c>
      <c r="E158" s="106">
        <f>E156</f>
        <v>2475444157</v>
      </c>
      <c r="F158" s="116"/>
      <c r="G158" s="96"/>
      <c r="H158" s="121"/>
      <c r="I158" s="121"/>
      <c r="J158" s="116"/>
      <c r="K158" s="121"/>
      <c r="L158" s="121"/>
      <c r="M158" s="121"/>
      <c r="N158" s="121"/>
      <c r="O158" s="121"/>
      <c r="P158" s="121"/>
    </row>
    <row r="159" spans="1:16" ht="21.75" customHeight="1">
      <c r="A159" s="232" t="s">
        <v>446</v>
      </c>
      <c r="B159" s="91"/>
      <c r="C159" s="91"/>
      <c r="D159" s="91"/>
      <c r="E159" s="91"/>
      <c r="G159" s="116"/>
    </row>
    <row r="160" spans="1:16">
      <c r="A160" s="107" t="s">
        <v>447</v>
      </c>
      <c r="D160" s="108">
        <v>95301925</v>
      </c>
      <c r="E160" s="108">
        <v>73057175</v>
      </c>
    </row>
    <row r="161" spans="1:16">
      <c r="A161" s="107" t="s">
        <v>448</v>
      </c>
      <c r="D161" s="108">
        <v>0</v>
      </c>
      <c r="E161" s="233"/>
    </row>
    <row r="162" spans="1:16">
      <c r="A162" s="107" t="s">
        <v>449</v>
      </c>
      <c r="D162" s="109">
        <v>4632557</v>
      </c>
      <c r="E162" s="233"/>
    </row>
    <row r="163" spans="1:16">
      <c r="A163" s="110" t="s">
        <v>450</v>
      </c>
      <c r="B163" s="111"/>
      <c r="C163" s="111"/>
      <c r="D163" s="112">
        <v>183679052</v>
      </c>
      <c r="E163" s="112">
        <v>489092252</v>
      </c>
    </row>
    <row r="164" spans="1:16" s="117" customFormat="1" ht="18.75">
      <c r="A164" s="225" t="s">
        <v>445</v>
      </c>
      <c r="B164" s="127"/>
      <c r="C164" s="127"/>
      <c r="D164" s="234">
        <f>SUM(D160:D163)</f>
        <v>283613534</v>
      </c>
      <c r="E164" s="102">
        <f>SUM(E160:E163)</f>
        <v>562149427</v>
      </c>
      <c r="F164" s="116"/>
      <c r="G164" s="116"/>
      <c r="H164" s="121"/>
      <c r="I164" s="121"/>
      <c r="J164" s="116"/>
      <c r="K164" s="121"/>
      <c r="L164" s="121"/>
      <c r="M164" s="121"/>
      <c r="N164" s="121"/>
      <c r="O164" s="121"/>
      <c r="P164" s="121"/>
    </row>
    <row r="165" spans="1:16" s="117" customFormat="1" ht="18.75">
      <c r="A165" s="235"/>
      <c r="B165" s="121"/>
      <c r="C165" s="121"/>
      <c r="D165" s="236"/>
      <c r="E165" s="294"/>
      <c r="F165" s="116"/>
      <c r="G165" s="116"/>
      <c r="H165" s="121"/>
      <c r="I165" s="121"/>
      <c r="J165" s="116"/>
      <c r="K165" s="121"/>
      <c r="L165" s="121"/>
      <c r="M165" s="121"/>
      <c r="N165" s="121"/>
      <c r="O165" s="121"/>
      <c r="P165" s="121"/>
    </row>
    <row r="166" spans="1:16" s="117" customFormat="1" ht="18.75">
      <c r="A166" s="235"/>
      <c r="B166" s="121"/>
      <c r="C166" s="121"/>
      <c r="D166" s="236"/>
      <c r="E166" s="294"/>
      <c r="F166" s="116"/>
      <c r="G166" s="116"/>
      <c r="H166" s="121"/>
      <c r="I166" s="121"/>
      <c r="J166" s="116"/>
      <c r="K166" s="121"/>
      <c r="L166" s="121"/>
      <c r="M166" s="121"/>
      <c r="N166" s="121"/>
      <c r="O166" s="121"/>
      <c r="P166" s="121"/>
    </row>
    <row r="167" spans="1:16" s="117" customFormat="1" ht="18.75">
      <c r="A167" s="235"/>
      <c r="B167" s="121"/>
      <c r="C167" s="121"/>
      <c r="D167" s="236"/>
      <c r="E167" s="294"/>
      <c r="F167" s="116"/>
      <c r="G167" s="116"/>
      <c r="H167" s="121"/>
      <c r="I167" s="121"/>
      <c r="J167" s="116"/>
      <c r="K167" s="121"/>
      <c r="L167" s="121"/>
      <c r="M167" s="121"/>
      <c r="N167" s="121"/>
      <c r="O167" s="121"/>
      <c r="P167" s="121"/>
    </row>
    <row r="168" spans="1:16" s="117" customFormat="1" ht="18.75">
      <c r="A168" s="235"/>
      <c r="B168" s="121"/>
      <c r="C168" s="121"/>
      <c r="D168" s="236"/>
      <c r="E168" s="294"/>
      <c r="F168" s="116"/>
      <c r="G168" s="116"/>
      <c r="H168" s="121"/>
      <c r="I168" s="121"/>
      <c r="J168" s="116"/>
      <c r="K168" s="121"/>
      <c r="L168" s="121"/>
      <c r="M168" s="121"/>
      <c r="N168" s="121"/>
      <c r="O168" s="121"/>
      <c r="P168" s="121"/>
    </row>
    <row r="169" spans="1:16" s="117" customFormat="1" ht="18.75">
      <c r="A169" s="235"/>
      <c r="B169" s="121"/>
      <c r="C169" s="121"/>
      <c r="D169" s="236"/>
      <c r="E169" s="294"/>
      <c r="F169" s="116"/>
      <c r="G169" s="116"/>
      <c r="H169" s="121"/>
      <c r="I169" s="121"/>
      <c r="J169" s="116"/>
      <c r="K169" s="121"/>
      <c r="L169" s="121"/>
      <c r="M169" s="121"/>
      <c r="N169" s="121"/>
      <c r="O169" s="121"/>
      <c r="P169" s="121"/>
    </row>
    <row r="170" spans="1:16" s="117" customFormat="1" ht="18.75">
      <c r="A170" s="235"/>
      <c r="B170" s="121"/>
      <c r="C170" s="121"/>
      <c r="D170" s="236"/>
      <c r="E170" s="294"/>
      <c r="F170" s="116"/>
      <c r="G170" s="116"/>
      <c r="H170" s="121"/>
      <c r="I170" s="121"/>
      <c r="J170" s="116"/>
      <c r="K170" s="121"/>
      <c r="L170" s="121"/>
      <c r="M170" s="121"/>
      <c r="N170" s="121"/>
      <c r="O170" s="121"/>
      <c r="P170" s="121"/>
    </row>
    <row r="171" spans="1:16" s="117" customFormat="1" ht="18.75">
      <c r="A171" s="235"/>
      <c r="B171" s="121"/>
      <c r="C171" s="121"/>
      <c r="D171" s="236"/>
      <c r="E171" s="294"/>
      <c r="F171" s="116"/>
      <c r="G171" s="116"/>
      <c r="H171" s="121"/>
      <c r="I171" s="121"/>
      <c r="J171" s="116"/>
      <c r="K171" s="121"/>
      <c r="L171" s="121"/>
      <c r="M171" s="121"/>
      <c r="N171" s="121"/>
      <c r="O171" s="121"/>
      <c r="P171" s="121"/>
    </row>
    <row r="172" spans="1:16" s="117" customFormat="1" ht="18.75">
      <c r="A172" s="235"/>
      <c r="B172" s="121"/>
      <c r="C172" s="121"/>
      <c r="D172" s="236"/>
      <c r="E172" s="294"/>
      <c r="F172" s="116"/>
      <c r="G172" s="116"/>
      <c r="H172" s="121"/>
      <c r="I172" s="121"/>
      <c r="J172" s="116"/>
      <c r="K172" s="121"/>
      <c r="L172" s="121"/>
      <c r="M172" s="121"/>
      <c r="N172" s="121"/>
      <c r="O172" s="121"/>
      <c r="P172" s="121"/>
    </row>
    <row r="173" spans="1:16" ht="24.75" customHeight="1">
      <c r="A173" s="237" t="s">
        <v>451</v>
      </c>
      <c r="H173" s="210"/>
    </row>
    <row r="174" spans="1:16" s="178" customFormat="1" ht="60.75" customHeight="1">
      <c r="A174" s="170" t="s">
        <v>595</v>
      </c>
      <c r="B174" s="171" t="s">
        <v>581</v>
      </c>
      <c r="C174" s="172" t="s">
        <v>582</v>
      </c>
      <c r="D174" s="172" t="s">
        <v>583</v>
      </c>
      <c r="E174" s="172" t="s">
        <v>576</v>
      </c>
      <c r="F174" s="173"/>
      <c r="G174" s="174"/>
      <c r="H174" s="175"/>
      <c r="I174" s="176"/>
      <c r="J174" s="176"/>
      <c r="K174" s="177"/>
      <c r="L174" s="174"/>
    </row>
    <row r="175" spans="1:16" s="184" customFormat="1" ht="15">
      <c r="A175" s="179" t="s">
        <v>584</v>
      </c>
      <c r="B175" s="180"/>
      <c r="C175" s="180"/>
      <c r="D175" s="180"/>
      <c r="E175" s="180"/>
      <c r="F175" s="181"/>
      <c r="G175" s="182"/>
      <c r="H175" s="183"/>
      <c r="I175" s="182"/>
      <c r="J175" s="182"/>
      <c r="K175" s="182"/>
      <c r="L175" s="182"/>
    </row>
    <row r="176" spans="1:16" s="184" customFormat="1" ht="14.25">
      <c r="A176" s="185" t="s">
        <v>585</v>
      </c>
      <c r="B176" s="186">
        <f>2159880310+47742727-12300952</f>
        <v>2195322085</v>
      </c>
      <c r="C176" s="186">
        <f>995794469-245000000</f>
        <v>750794469</v>
      </c>
      <c r="D176" s="186">
        <f>553269959+53516182+10930000-284321141</f>
        <v>333395000</v>
      </c>
      <c r="E176" s="186">
        <f>SUM(B176:D176)</f>
        <v>3279511554</v>
      </c>
      <c r="F176" s="182"/>
      <c r="G176" s="182"/>
      <c r="H176" s="183"/>
      <c r="I176" s="182"/>
      <c r="J176" s="182"/>
      <c r="K176" s="182"/>
      <c r="L176" s="182"/>
    </row>
    <row r="177" spans="1:12" s="184" customFormat="1" ht="14.25">
      <c r="A177" s="185" t="s">
        <v>586</v>
      </c>
      <c r="B177" s="186"/>
      <c r="C177" s="186"/>
      <c r="D177" s="186"/>
      <c r="E177" s="186">
        <f>B177+C177+D177</f>
        <v>0</v>
      </c>
      <c r="F177" s="182"/>
      <c r="G177" s="182"/>
      <c r="H177" s="183"/>
      <c r="I177" s="182"/>
      <c r="J177" s="182"/>
      <c r="K177" s="182"/>
      <c r="L177" s="182"/>
    </row>
    <row r="178" spans="1:12" s="196" customFormat="1" ht="14.25">
      <c r="A178" s="192" t="s">
        <v>587</v>
      </c>
      <c r="B178" s="194"/>
      <c r="C178" s="194">
        <v>0</v>
      </c>
      <c r="D178" s="194"/>
      <c r="E178" s="186">
        <f>B178+C178+D178</f>
        <v>0</v>
      </c>
      <c r="F178" s="195"/>
      <c r="G178" s="195"/>
      <c r="H178" s="193"/>
      <c r="I178" s="195"/>
      <c r="J178" s="195"/>
      <c r="K178" s="195"/>
      <c r="L178" s="195"/>
    </row>
    <row r="179" spans="1:12" s="190" customFormat="1" ht="15">
      <c r="A179" s="187" t="s">
        <v>588</v>
      </c>
      <c r="B179" s="188">
        <f>SUM(B176:B178)</f>
        <v>2195322085</v>
      </c>
      <c r="C179" s="188">
        <f>SUM(C176:C178)</f>
        <v>750794469</v>
      </c>
      <c r="D179" s="188">
        <f>SUM(D176:D178)</f>
        <v>333395000</v>
      </c>
      <c r="E179" s="295">
        <f>SUM(E176:E178)</f>
        <v>3279511554</v>
      </c>
      <c r="F179" s="181"/>
      <c r="G179" s="181"/>
      <c r="H179" s="189"/>
      <c r="I179" s="181"/>
      <c r="J179" s="181"/>
      <c r="K179" s="181"/>
      <c r="L179" s="181"/>
    </row>
    <row r="180" spans="1:12" s="184" customFormat="1" ht="15">
      <c r="A180" s="191" t="s">
        <v>589</v>
      </c>
      <c r="B180" s="186">
        <v>0</v>
      </c>
      <c r="C180" s="186"/>
      <c r="D180" s="186"/>
      <c r="E180" s="186"/>
      <c r="F180" s="181"/>
      <c r="G180" s="182"/>
      <c r="H180" s="183"/>
      <c r="I180" s="182"/>
      <c r="J180" s="182"/>
      <c r="K180" s="182"/>
      <c r="L180" s="182"/>
    </row>
    <row r="181" spans="1:12" s="184" customFormat="1" ht="14.25">
      <c r="A181" s="185" t="str">
        <f>A176</f>
        <v xml:space="preserve"> Số dư đầu năm</v>
      </c>
      <c r="B181" s="186">
        <f>1378103250.07778+10865853-9635765+62734455-12095940</f>
        <v>1429971853.07778</v>
      </c>
      <c r="C181" s="186">
        <f>502822471.9+45779447</f>
        <v>548601918.89999998</v>
      </c>
      <c r="D181" s="186">
        <f>489792605.928571+15249979+6879994-183114264</f>
        <v>328808314.92857099</v>
      </c>
      <c r="E181" s="186">
        <f>SUM(B181:D181)</f>
        <v>2307382086.9063511</v>
      </c>
      <c r="F181" s="182"/>
      <c r="G181" s="182"/>
      <c r="H181" s="183"/>
      <c r="I181" s="182"/>
      <c r="J181" s="182"/>
      <c r="K181" s="182"/>
      <c r="L181" s="182"/>
    </row>
    <row r="182" spans="1:12" s="196" customFormat="1" ht="14.25">
      <c r="A182" s="192" t="s">
        <v>590</v>
      </c>
      <c r="B182" s="193">
        <v>39665847.674074084</v>
      </c>
      <c r="C182" s="194">
        <v>34334587</v>
      </c>
      <c r="D182" s="195">
        <v>4586684.666666667</v>
      </c>
      <c r="E182" s="296">
        <f>SUM(B182:D182)</f>
        <v>78587119.340740755</v>
      </c>
      <c r="F182" s="195"/>
      <c r="G182" s="195"/>
      <c r="H182" s="193"/>
      <c r="I182" s="195"/>
      <c r="J182" s="195"/>
      <c r="K182" s="195"/>
      <c r="L182" s="182"/>
    </row>
    <row r="183" spans="1:12" s="196" customFormat="1" ht="14.25">
      <c r="A183" s="192" t="s">
        <v>591</v>
      </c>
      <c r="B183" s="194"/>
      <c r="C183" s="194"/>
      <c r="D183" s="194"/>
      <c r="E183" s="296">
        <f>SUM(B183:D183)</f>
        <v>0</v>
      </c>
      <c r="F183" s="195"/>
      <c r="G183" s="195"/>
      <c r="H183" s="193"/>
      <c r="I183" s="195"/>
      <c r="J183" s="195"/>
      <c r="K183" s="195"/>
      <c r="L183" s="195"/>
    </row>
    <row r="184" spans="1:12" s="196" customFormat="1" ht="14.25">
      <c r="A184" s="192" t="s">
        <v>592</v>
      </c>
      <c r="B184" s="195"/>
      <c r="C184" s="194"/>
      <c r="D184" s="195"/>
      <c r="E184" s="297">
        <f>SUM(B184:D184)</f>
        <v>0</v>
      </c>
      <c r="F184" s="195"/>
      <c r="G184" s="195"/>
      <c r="H184" s="193"/>
      <c r="I184" s="195"/>
      <c r="J184" s="195"/>
      <c r="K184" s="195"/>
      <c r="L184" s="195"/>
    </row>
    <row r="185" spans="1:12" s="190" customFormat="1" ht="15">
      <c r="A185" s="187" t="str">
        <f>A179</f>
        <v xml:space="preserve"> Số dư cuối kỳ:</v>
      </c>
      <c r="B185" s="188">
        <f>SUM(B181:B184)</f>
        <v>1469637700.7518542</v>
      </c>
      <c r="C185" s="188">
        <f>SUM(C181:C184)</f>
        <v>582936505.89999998</v>
      </c>
      <c r="D185" s="188">
        <f>SUM(D181:D184)</f>
        <v>333394999.59523767</v>
      </c>
      <c r="E185" s="295">
        <f>SUM(E181:E184)</f>
        <v>2385969206.2470918</v>
      </c>
      <c r="F185" s="181"/>
      <c r="G185" s="181"/>
      <c r="H185" s="189"/>
      <c r="I185" s="181"/>
      <c r="J185" s="181"/>
      <c r="K185" s="181"/>
      <c r="L185" s="181"/>
    </row>
    <row r="186" spans="1:12" s="184" customFormat="1" ht="15">
      <c r="A186" s="191" t="s">
        <v>593</v>
      </c>
      <c r="B186" s="186">
        <v>0</v>
      </c>
      <c r="C186" s="186"/>
      <c r="D186" s="186"/>
      <c r="E186" s="186"/>
      <c r="F186" s="181"/>
      <c r="G186" s="182"/>
      <c r="H186" s="183"/>
      <c r="I186" s="182"/>
      <c r="J186" s="182"/>
      <c r="K186" s="182"/>
      <c r="L186" s="182"/>
    </row>
    <row r="187" spans="1:12" s="184" customFormat="1" ht="14.25">
      <c r="A187" s="185" t="s">
        <v>585</v>
      </c>
      <c r="B187" s="186">
        <v>959568990</v>
      </c>
      <c r="C187" s="186">
        <v>339530897</v>
      </c>
      <c r="D187" s="186">
        <v>73436539</v>
      </c>
      <c r="E187" s="186">
        <f>SUM(B187:D187)</f>
        <v>1372536426</v>
      </c>
      <c r="F187" s="182"/>
      <c r="G187" s="182"/>
      <c r="H187" s="183"/>
      <c r="I187" s="182"/>
      <c r="J187" s="182"/>
      <c r="K187" s="182"/>
      <c r="L187" s="182"/>
    </row>
    <row r="188" spans="1:12" s="190" customFormat="1" ht="15">
      <c r="A188" s="197" t="s">
        <v>636</v>
      </c>
      <c r="B188" s="198">
        <f>B179-B185</f>
        <v>725684384.24814582</v>
      </c>
      <c r="C188" s="198">
        <f>C179-C185</f>
        <v>167857963.10000002</v>
      </c>
      <c r="D188" s="198">
        <f>D179-D185</f>
        <v>0.40476232767105103</v>
      </c>
      <c r="E188" s="298">
        <f>E179-E185</f>
        <v>893542347.75290823</v>
      </c>
      <c r="F188" s="181"/>
      <c r="G188" s="181"/>
      <c r="H188" s="189"/>
      <c r="I188" s="181"/>
      <c r="J188" s="181"/>
      <c r="K188" s="181"/>
      <c r="L188" s="181"/>
    </row>
    <row r="189" spans="1:12" s="184" customFormat="1" ht="24.75" customHeight="1">
      <c r="A189" s="199" t="s">
        <v>634</v>
      </c>
      <c r="B189" s="199"/>
      <c r="C189" s="199"/>
      <c r="D189" s="199"/>
      <c r="E189" s="299">
        <v>850763000</v>
      </c>
      <c r="F189" s="200"/>
      <c r="G189" s="200"/>
      <c r="H189" s="201"/>
      <c r="J189" s="200"/>
    </row>
    <row r="190" spans="1:12" ht="18.75">
      <c r="A190" s="238" t="s">
        <v>461</v>
      </c>
      <c r="B190" s="111"/>
      <c r="C190" s="363" t="s">
        <v>462</v>
      </c>
      <c r="D190" s="363"/>
      <c r="E190" s="300" t="s">
        <v>423</v>
      </c>
      <c r="H190" s="210"/>
    </row>
    <row r="191" spans="1:12" s="93" customFormat="1" ht="18.75">
      <c r="A191" s="121" t="s">
        <v>452</v>
      </c>
      <c r="B191" s="239"/>
      <c r="C191" s="239"/>
      <c r="F191" s="116"/>
      <c r="G191" s="96"/>
      <c r="H191" s="240"/>
      <c r="I191" s="96"/>
      <c r="J191" s="96"/>
      <c r="K191" s="96"/>
      <c r="L191" s="96"/>
    </row>
    <row r="192" spans="1:12" s="93" customFormat="1">
      <c r="A192" s="93" t="s">
        <v>453</v>
      </c>
      <c r="B192" s="239"/>
      <c r="C192" s="239"/>
      <c r="D192" s="239">
        <v>83000000</v>
      </c>
      <c r="E192" s="239">
        <f>D192</f>
        <v>83000000</v>
      </c>
      <c r="F192" s="96"/>
      <c r="G192" s="96"/>
      <c r="H192" s="240"/>
      <c r="I192" s="96"/>
      <c r="J192" s="96"/>
      <c r="K192" s="96"/>
      <c r="L192" s="96"/>
    </row>
    <row r="193" spans="1:16" s="93" customFormat="1">
      <c r="A193" s="93" t="s">
        <v>454</v>
      </c>
      <c r="B193" s="239"/>
      <c r="C193" s="239"/>
      <c r="D193" s="239"/>
      <c r="E193" s="239"/>
      <c r="F193" s="96"/>
      <c r="G193" s="96"/>
      <c r="H193" s="240"/>
      <c r="I193" s="96"/>
      <c r="J193" s="96"/>
      <c r="K193" s="96"/>
      <c r="L193" s="96"/>
    </row>
    <row r="194" spans="1:16" s="93" customFormat="1">
      <c r="A194" s="93" t="s">
        <v>455</v>
      </c>
      <c r="B194" s="239"/>
      <c r="C194" s="239"/>
      <c r="D194" s="239"/>
      <c r="E194" s="239">
        <f>B194+C194+D194</f>
        <v>0</v>
      </c>
      <c r="F194" s="96"/>
      <c r="G194" s="96"/>
      <c r="H194" s="240"/>
      <c r="I194" s="96"/>
      <c r="J194" s="96"/>
      <c r="K194" s="96"/>
      <c r="L194" s="96"/>
    </row>
    <row r="195" spans="1:16" s="121" customFormat="1" ht="18.75">
      <c r="A195" s="127" t="s">
        <v>456</v>
      </c>
      <c r="B195" s="102"/>
      <c r="C195" s="102"/>
      <c r="D195" s="102">
        <f>SUM(D192:D194)</f>
        <v>83000000</v>
      </c>
      <c r="E195" s="102">
        <f>SUM(E192:E194)</f>
        <v>83000000</v>
      </c>
      <c r="F195" s="116"/>
      <c r="G195" s="116"/>
      <c r="H195" s="241"/>
      <c r="I195" s="116"/>
      <c r="J195" s="116"/>
      <c r="K195" s="116"/>
      <c r="L195" s="116"/>
    </row>
    <row r="196" spans="1:16" s="93" customFormat="1" ht="18.75">
      <c r="A196" s="121" t="s">
        <v>457</v>
      </c>
      <c r="B196" s="239"/>
      <c r="C196" s="239"/>
      <c r="D196" s="239"/>
      <c r="E196" s="239">
        <f>B196+C196+D196</f>
        <v>0</v>
      </c>
      <c r="F196" s="116"/>
      <c r="G196" s="96"/>
      <c r="H196" s="240"/>
      <c r="I196" s="96"/>
      <c r="J196" s="96"/>
      <c r="K196" s="96"/>
      <c r="L196" s="96"/>
    </row>
    <row r="197" spans="1:16" s="93" customFormat="1">
      <c r="A197" s="93" t="str">
        <f>A192</f>
        <v xml:space="preserve"> Soá dö ñaàu naêm</v>
      </c>
      <c r="B197" s="239"/>
      <c r="C197" s="239"/>
      <c r="D197" s="239">
        <f>9357136.28571429+11857141</f>
        <v>21214277.285714291</v>
      </c>
      <c r="E197" s="239">
        <f>D197</f>
        <v>21214277.285714291</v>
      </c>
      <c r="F197" s="96"/>
      <c r="G197" s="96"/>
      <c r="H197" s="240"/>
      <c r="I197" s="96"/>
      <c r="J197" s="96"/>
      <c r="K197" s="96"/>
      <c r="L197" s="96"/>
    </row>
    <row r="198" spans="1:16" s="133" customFormat="1">
      <c r="A198" s="133" t="s">
        <v>458</v>
      </c>
      <c r="B198" s="242"/>
      <c r="C198" s="243"/>
      <c r="D198" s="243">
        <v>8892857</v>
      </c>
      <c r="E198" s="243">
        <v>5928571</v>
      </c>
      <c r="F198" s="114"/>
      <c r="G198" s="114"/>
      <c r="H198" s="244"/>
      <c r="I198" s="114"/>
      <c r="J198" s="114"/>
      <c r="K198" s="114"/>
      <c r="L198" s="96"/>
    </row>
    <row r="199" spans="1:16" s="121" customFormat="1" ht="18.75">
      <c r="A199" s="127" t="str">
        <f>A195</f>
        <v xml:space="preserve"> Soá dö cuoái kyø:</v>
      </c>
      <c r="B199" s="102"/>
      <c r="C199" s="102"/>
      <c r="D199" s="102">
        <f>D197+D198</f>
        <v>30107134.285714291</v>
      </c>
      <c r="E199" s="102">
        <f>E197+E198</f>
        <v>27142848.285714291</v>
      </c>
      <c r="F199" s="116"/>
      <c r="G199" s="116"/>
      <c r="H199" s="241"/>
      <c r="I199" s="116"/>
      <c r="J199" s="116"/>
      <c r="K199" s="116"/>
      <c r="L199" s="116"/>
    </row>
    <row r="200" spans="1:16" s="93" customFormat="1" ht="18.75">
      <c r="A200" s="121" t="s">
        <v>459</v>
      </c>
      <c r="B200" s="239"/>
      <c r="C200" s="239"/>
      <c r="D200" s="239"/>
      <c r="E200" s="239">
        <f>B200+C200+D200</f>
        <v>0</v>
      </c>
      <c r="F200" s="116"/>
      <c r="G200" s="96"/>
      <c r="H200" s="240"/>
      <c r="I200" s="96"/>
      <c r="J200" s="96"/>
      <c r="K200" s="96"/>
      <c r="L200" s="96"/>
    </row>
    <row r="201" spans="1:16" s="93" customFormat="1">
      <c r="A201" s="100" t="s">
        <v>460</v>
      </c>
      <c r="B201" s="134"/>
      <c r="C201" s="134"/>
      <c r="D201" s="134">
        <f>D195</f>
        <v>83000000</v>
      </c>
      <c r="E201" s="134">
        <f>D201</f>
        <v>83000000</v>
      </c>
      <c r="F201" s="96"/>
      <c r="G201" s="96"/>
      <c r="H201" s="240"/>
      <c r="I201" s="96"/>
      <c r="J201" s="96"/>
      <c r="K201" s="96"/>
      <c r="L201" s="96"/>
    </row>
    <row r="202" spans="1:16" s="121" customFormat="1" ht="18.75">
      <c r="A202" s="222" t="s">
        <v>637</v>
      </c>
      <c r="B202" s="245"/>
      <c r="C202" s="245"/>
      <c r="D202" s="245">
        <f>D195-D199</f>
        <v>52892865.714285709</v>
      </c>
      <c r="E202" s="245">
        <f>E195-E199</f>
        <v>55857151.714285709</v>
      </c>
      <c r="F202" s="116"/>
      <c r="G202" s="116"/>
      <c r="H202" s="241"/>
      <c r="I202" s="116"/>
      <c r="J202" s="116"/>
      <c r="K202" s="116"/>
      <c r="L202" s="116"/>
    </row>
    <row r="203" spans="1:16" ht="3.75" customHeight="1">
      <c r="A203" s="165"/>
      <c r="B203" s="111"/>
      <c r="C203" s="111"/>
      <c r="D203" s="111"/>
      <c r="E203" s="301"/>
      <c r="H203" s="210"/>
    </row>
    <row r="204" spans="1:16" s="117" customFormat="1" ht="20.25">
      <c r="A204" s="118" t="s">
        <v>463</v>
      </c>
      <c r="B204" s="119"/>
      <c r="C204" s="120">
        <f>D149</f>
        <v>41912</v>
      </c>
      <c r="D204" s="364">
        <f>E155</f>
        <v>41640</v>
      </c>
      <c r="E204" s="364"/>
      <c r="F204" s="116"/>
      <c r="G204" s="116"/>
      <c r="H204" s="121"/>
      <c r="I204" s="121"/>
      <c r="J204" s="116"/>
      <c r="K204" s="121"/>
      <c r="L204" s="121"/>
      <c r="M204" s="121"/>
      <c r="N204" s="121"/>
      <c r="O204" s="121"/>
      <c r="P204" s="121"/>
    </row>
    <row r="205" spans="1:16" s="97" customFormat="1" ht="18.75">
      <c r="A205" s="93"/>
      <c r="B205" s="340" t="s">
        <v>425</v>
      </c>
      <c r="C205" s="340" t="s">
        <v>426</v>
      </c>
      <c r="D205" s="341" t="s">
        <v>425</v>
      </c>
      <c r="E205" s="254" t="s">
        <v>426</v>
      </c>
      <c r="F205" s="96"/>
      <c r="G205" s="96"/>
      <c r="H205" s="93"/>
      <c r="I205" s="93"/>
      <c r="J205" s="96"/>
      <c r="K205" s="93"/>
      <c r="L205" s="93"/>
      <c r="M205" s="93"/>
      <c r="N205" s="93"/>
      <c r="O205" s="93"/>
      <c r="P205" s="93"/>
    </row>
    <row r="206" spans="1:16" s="117" customFormat="1" ht="37.5" hidden="1" customHeight="1">
      <c r="A206" s="122" t="s">
        <v>464</v>
      </c>
      <c r="B206" s="123" t="s">
        <v>428</v>
      </c>
      <c r="C206" s="123" t="s">
        <v>428</v>
      </c>
      <c r="D206" s="123" t="s">
        <v>428</v>
      </c>
      <c r="E206" s="123" t="s">
        <v>428</v>
      </c>
      <c r="F206" s="116"/>
      <c r="G206" s="116"/>
      <c r="H206" s="121"/>
      <c r="I206" s="121"/>
      <c r="J206" s="116"/>
      <c r="K206" s="121"/>
      <c r="L206" s="121"/>
      <c r="M206" s="121"/>
      <c r="N206" s="121"/>
      <c r="O206" s="121"/>
      <c r="P206" s="121"/>
    </row>
    <row r="207" spans="1:16" s="117" customFormat="1" ht="37.5" hidden="1" customHeight="1">
      <c r="A207" s="122" t="s">
        <v>465</v>
      </c>
      <c r="B207" s="122"/>
      <c r="C207" s="122"/>
      <c r="D207" s="122"/>
      <c r="E207" s="122"/>
      <c r="F207" s="116"/>
      <c r="G207" s="116"/>
      <c r="H207" s="121"/>
      <c r="I207" s="121"/>
      <c r="J207" s="116"/>
      <c r="K207" s="121"/>
      <c r="L207" s="121"/>
      <c r="M207" s="121"/>
      <c r="N207" s="121"/>
      <c r="O207" s="121"/>
      <c r="P207" s="121"/>
    </row>
    <row r="208" spans="1:16" s="117" customFormat="1" ht="18.75" hidden="1" customHeight="1">
      <c r="A208" s="122" t="s">
        <v>466</v>
      </c>
      <c r="B208" s="122"/>
      <c r="C208" s="122"/>
      <c r="D208" s="122"/>
      <c r="E208" s="122"/>
      <c r="F208" s="116"/>
      <c r="G208" s="116"/>
      <c r="H208" s="121"/>
      <c r="I208" s="121"/>
      <c r="J208" s="116"/>
      <c r="K208" s="121"/>
      <c r="L208" s="121"/>
      <c r="M208" s="121"/>
      <c r="N208" s="121"/>
      <c r="O208" s="121"/>
      <c r="P208" s="121"/>
    </row>
    <row r="209" spans="1:16" s="117" customFormat="1" ht="18.75" hidden="1" customHeight="1">
      <c r="A209" s="122" t="s">
        <v>467</v>
      </c>
      <c r="B209" s="122"/>
      <c r="C209" s="122"/>
      <c r="D209" s="122"/>
      <c r="E209" s="122"/>
      <c r="F209" s="116"/>
      <c r="G209" s="116"/>
      <c r="H209" s="121"/>
      <c r="I209" s="121"/>
      <c r="J209" s="116"/>
      <c r="K209" s="121"/>
      <c r="L209" s="121"/>
      <c r="M209" s="121"/>
      <c r="N209" s="121"/>
      <c r="O209" s="121"/>
      <c r="P209" s="121"/>
    </row>
    <row r="210" spans="1:16" s="117" customFormat="1" ht="18.75" hidden="1" customHeight="1">
      <c r="A210" s="122" t="s">
        <v>435</v>
      </c>
      <c r="B210" s="122"/>
      <c r="C210" s="122"/>
      <c r="D210" s="122"/>
      <c r="E210" s="122"/>
      <c r="F210" s="116"/>
      <c r="G210" s="116"/>
      <c r="H210" s="121"/>
      <c r="I210" s="121"/>
      <c r="J210" s="116"/>
      <c r="K210" s="121"/>
      <c r="L210" s="121"/>
      <c r="M210" s="121"/>
      <c r="N210" s="121"/>
      <c r="O210" s="121"/>
      <c r="P210" s="121"/>
    </row>
    <row r="211" spans="1:16" s="117" customFormat="1" ht="56.25" hidden="1" customHeight="1">
      <c r="A211" s="122" t="s">
        <v>468</v>
      </c>
      <c r="B211" s="123" t="s">
        <v>428</v>
      </c>
      <c r="C211" s="123" t="s">
        <v>428</v>
      </c>
      <c r="D211" s="123" t="s">
        <v>428</v>
      </c>
      <c r="E211" s="123" t="s">
        <v>428</v>
      </c>
      <c r="F211" s="116"/>
      <c r="G211" s="116"/>
      <c r="H211" s="121"/>
      <c r="I211" s="121"/>
      <c r="J211" s="116"/>
      <c r="K211" s="121"/>
      <c r="L211" s="121"/>
      <c r="M211" s="121"/>
      <c r="N211" s="121"/>
      <c r="O211" s="121"/>
      <c r="P211" s="121"/>
    </row>
    <row r="212" spans="1:16" s="117" customFormat="1" ht="37.5" hidden="1" customHeight="1">
      <c r="A212" s="122" t="s">
        <v>465</v>
      </c>
      <c r="B212" s="122"/>
      <c r="C212" s="122"/>
      <c r="D212" s="122"/>
      <c r="E212" s="122"/>
      <c r="F212" s="116"/>
      <c r="G212" s="116"/>
      <c r="H212" s="121"/>
      <c r="I212" s="121"/>
      <c r="J212" s="116"/>
      <c r="K212" s="121"/>
      <c r="L212" s="121"/>
      <c r="M212" s="121"/>
      <c r="N212" s="121"/>
      <c r="O212" s="121"/>
      <c r="P212" s="121"/>
    </row>
    <row r="213" spans="1:16" s="117" customFormat="1" ht="37.5" hidden="1" customHeight="1">
      <c r="A213" s="122" t="s">
        <v>469</v>
      </c>
      <c r="B213" s="122"/>
      <c r="C213" s="122"/>
      <c r="D213" s="122"/>
      <c r="E213" s="122"/>
      <c r="F213" s="116"/>
      <c r="G213" s="116"/>
      <c r="H213" s="121"/>
      <c r="I213" s="121"/>
      <c r="J213" s="116"/>
      <c r="K213" s="121"/>
      <c r="L213" s="121"/>
      <c r="M213" s="121"/>
      <c r="N213" s="121"/>
      <c r="O213" s="121"/>
      <c r="P213" s="121"/>
    </row>
    <row r="214" spans="1:16" s="117" customFormat="1" ht="18.75" hidden="1" customHeight="1">
      <c r="A214" s="122" t="s">
        <v>467</v>
      </c>
      <c r="B214" s="122"/>
      <c r="C214" s="122"/>
      <c r="D214" s="122"/>
      <c r="E214" s="122"/>
      <c r="F214" s="116"/>
      <c r="G214" s="116"/>
      <c r="H214" s="121"/>
      <c r="I214" s="121"/>
      <c r="J214" s="116"/>
      <c r="K214" s="121"/>
      <c r="L214" s="121"/>
      <c r="M214" s="121"/>
      <c r="N214" s="121"/>
      <c r="O214" s="121"/>
      <c r="P214" s="121"/>
    </row>
    <row r="215" spans="1:16" s="117" customFormat="1" ht="18.75" hidden="1" customHeight="1">
      <c r="A215" s="122" t="s">
        <v>435</v>
      </c>
      <c r="B215" s="122"/>
      <c r="C215" s="122"/>
      <c r="D215" s="122"/>
      <c r="E215" s="122"/>
      <c r="F215" s="116"/>
      <c r="G215" s="116"/>
      <c r="H215" s="121"/>
      <c r="I215" s="121"/>
      <c r="J215" s="116"/>
      <c r="K215" s="121"/>
      <c r="L215" s="121"/>
      <c r="M215" s="121"/>
      <c r="N215" s="121"/>
      <c r="O215" s="121"/>
      <c r="P215" s="121"/>
    </row>
    <row r="216" spans="1:16" s="117" customFormat="1" ht="20.25">
      <c r="A216" s="124" t="s">
        <v>622</v>
      </c>
      <c r="B216" s="123"/>
      <c r="C216" s="280">
        <f>C217+C221</f>
        <v>473288666</v>
      </c>
      <c r="D216" s="280">
        <v>0</v>
      </c>
      <c r="E216" s="280">
        <f>E217+E221</f>
        <v>426897879</v>
      </c>
      <c r="F216" s="246">
        <f>124020000</f>
        <v>124020000</v>
      </c>
      <c r="G216" s="116"/>
      <c r="H216" s="121"/>
      <c r="I216" s="121"/>
      <c r="J216" s="116"/>
      <c r="K216" s="121"/>
      <c r="L216" s="121"/>
      <c r="M216" s="121"/>
      <c r="N216" s="121"/>
      <c r="O216" s="121"/>
      <c r="P216" s="121"/>
    </row>
    <row r="217" spans="1:16" s="286" customFormat="1" ht="20.25">
      <c r="A217" s="281" t="s">
        <v>470</v>
      </c>
      <c r="B217" s="282" t="s">
        <v>428</v>
      </c>
      <c r="C217" s="283">
        <f>SUM(C218:C219)</f>
        <v>362010000</v>
      </c>
      <c r="D217" s="284">
        <f>SUM(D218:D220)</f>
        <v>41554</v>
      </c>
      <c r="E217" s="284">
        <f>SUM(E218:E220)</f>
        <v>362010000</v>
      </c>
      <c r="F217" s="126">
        <f>D219*10000</f>
        <v>115540000</v>
      </c>
      <c r="G217" s="125"/>
      <c r="H217" s="126"/>
      <c r="I217" s="285"/>
      <c r="J217" s="126"/>
      <c r="K217" s="285"/>
      <c r="L217" s="285"/>
      <c r="M217" s="285"/>
      <c r="N217" s="285"/>
      <c r="O217" s="285"/>
      <c r="P217" s="285"/>
    </row>
    <row r="218" spans="1:16" s="115" customFormat="1" ht="18.75">
      <c r="A218" s="115" t="s">
        <v>471</v>
      </c>
      <c r="B218" s="128"/>
      <c r="C218" s="129">
        <v>300000000</v>
      </c>
      <c r="D218" s="247">
        <v>30000</v>
      </c>
      <c r="E218" s="246">
        <v>300000000</v>
      </c>
      <c r="F218" s="130">
        <f>F217/2</f>
        <v>57770000</v>
      </c>
      <c r="G218" s="116"/>
      <c r="H218" s="131"/>
      <c r="I218" s="114"/>
      <c r="J218" s="114"/>
      <c r="K218" s="114"/>
      <c r="L218" s="132"/>
      <c r="M218" s="132"/>
      <c r="N218" s="114"/>
    </row>
    <row r="219" spans="1:16" s="115" customFormat="1">
      <c r="A219" s="115" t="s">
        <v>472</v>
      </c>
      <c r="B219" s="128"/>
      <c r="C219" s="129">
        <v>62010000</v>
      </c>
      <c r="D219" s="247">
        <v>11554</v>
      </c>
      <c r="E219" s="129">
        <v>62010000</v>
      </c>
      <c r="F219" s="130">
        <f>D219/2</f>
        <v>5777</v>
      </c>
      <c r="G219" s="128"/>
      <c r="H219" s="133"/>
      <c r="I219" s="114"/>
      <c r="J219" s="114"/>
      <c r="K219" s="114"/>
      <c r="L219" s="132"/>
      <c r="M219" s="132"/>
      <c r="N219" s="114"/>
    </row>
    <row r="220" spans="1:16" s="117" customFormat="1" ht="18.75">
      <c r="A220" s="196" t="s">
        <v>596</v>
      </c>
      <c r="B220" s="123"/>
      <c r="C220" s="123" t="s">
        <v>428</v>
      </c>
      <c r="D220" s="247">
        <v>0</v>
      </c>
      <c r="E220" s="123" t="s">
        <v>428</v>
      </c>
      <c r="F220" s="116">
        <f>11380/2</f>
        <v>5690</v>
      </c>
      <c r="G220" s="116"/>
      <c r="H220" s="121"/>
      <c r="I220" s="121"/>
      <c r="J220" s="116"/>
      <c r="K220" s="121"/>
      <c r="L220" s="121"/>
      <c r="M220" s="121"/>
      <c r="N220" s="121"/>
      <c r="O220" s="121"/>
      <c r="P220" s="121"/>
    </row>
    <row r="221" spans="1:16" s="117" customFormat="1" ht="18.75">
      <c r="A221" s="122" t="s">
        <v>473</v>
      </c>
      <c r="B221" s="123"/>
      <c r="C221" s="239">
        <v>111278666</v>
      </c>
      <c r="D221" s="287"/>
      <c r="E221" s="239">
        <v>64887879</v>
      </c>
      <c r="F221" s="116"/>
      <c r="G221" s="116"/>
      <c r="H221" s="121"/>
      <c r="I221" s="121"/>
      <c r="J221" s="116"/>
      <c r="K221" s="121"/>
      <c r="L221" s="121"/>
      <c r="M221" s="121"/>
      <c r="N221" s="121"/>
      <c r="O221" s="121"/>
      <c r="P221" s="121"/>
    </row>
    <row r="222" spans="1:16" s="117" customFormat="1" ht="37.5">
      <c r="A222" s="122" t="s">
        <v>474</v>
      </c>
      <c r="B222" s="122"/>
      <c r="C222" s="122"/>
      <c r="D222" s="122"/>
      <c r="E222" s="299"/>
      <c r="F222" s="116"/>
      <c r="G222" s="116"/>
      <c r="H222" s="121"/>
      <c r="I222" s="121"/>
      <c r="J222" s="116"/>
      <c r="K222" s="121"/>
      <c r="L222" s="121"/>
      <c r="M222" s="121"/>
      <c r="N222" s="121"/>
      <c r="O222" s="121"/>
      <c r="P222" s="121"/>
    </row>
    <row r="223" spans="1:16" s="117" customFormat="1" ht="18.75" hidden="1" customHeight="1">
      <c r="A223" s="122" t="s">
        <v>475</v>
      </c>
      <c r="B223" s="122"/>
      <c r="C223" s="122"/>
      <c r="D223" s="122"/>
      <c r="E223" s="122"/>
      <c r="F223" s="116"/>
      <c r="G223" s="116"/>
      <c r="H223" s="121"/>
      <c r="I223" s="121"/>
      <c r="J223" s="116"/>
      <c r="K223" s="121"/>
      <c r="L223" s="121"/>
      <c r="M223" s="121"/>
      <c r="N223" s="121"/>
      <c r="O223" s="121"/>
      <c r="P223" s="121"/>
    </row>
    <row r="224" spans="1:16" s="117" customFormat="1" ht="18.75" hidden="1" customHeight="1">
      <c r="A224" s="122" t="s">
        <v>476</v>
      </c>
      <c r="B224" s="122"/>
      <c r="C224" s="122"/>
      <c r="D224" s="122"/>
      <c r="E224" s="122"/>
      <c r="F224" s="116"/>
      <c r="G224" s="116"/>
      <c r="H224" s="121"/>
      <c r="I224" s="121"/>
      <c r="J224" s="116"/>
      <c r="K224" s="121"/>
      <c r="L224" s="121"/>
      <c r="M224" s="121"/>
      <c r="N224" s="121"/>
      <c r="O224" s="121"/>
      <c r="P224" s="121"/>
    </row>
    <row r="225" spans="1:16" s="117" customFormat="1" ht="18.75" hidden="1" customHeight="1">
      <c r="A225" s="135" t="s">
        <v>477</v>
      </c>
      <c r="B225" s="135"/>
      <c r="C225" s="135"/>
      <c r="D225" s="135"/>
      <c r="E225" s="135"/>
      <c r="F225" s="116"/>
      <c r="G225" s="116"/>
      <c r="H225" s="121"/>
      <c r="I225" s="121"/>
      <c r="J225" s="116"/>
      <c r="K225" s="121"/>
      <c r="L225" s="121"/>
      <c r="M225" s="121"/>
      <c r="N225" s="121"/>
      <c r="O225" s="121"/>
      <c r="P225" s="121"/>
    </row>
    <row r="226" spans="1:16" s="117" customFormat="1" ht="18.75" hidden="1" customHeight="1">
      <c r="A226" s="221" t="s">
        <v>445</v>
      </c>
      <c r="B226" s="248">
        <f>D226</f>
        <v>41554</v>
      </c>
      <c r="C226" s="249">
        <f>SUM(C218:C221)</f>
        <v>473288666</v>
      </c>
      <c r="D226" s="136">
        <f>SUM(D218:D221)</f>
        <v>41554</v>
      </c>
      <c r="E226" s="136">
        <f>SUM(E218:E221)</f>
        <v>426897879</v>
      </c>
      <c r="F226" s="116"/>
      <c r="G226" s="116"/>
      <c r="H226" s="121"/>
      <c r="I226" s="121"/>
      <c r="J226" s="116"/>
      <c r="K226" s="121"/>
      <c r="L226" s="121"/>
      <c r="M226" s="121"/>
      <c r="N226" s="121"/>
      <c r="O226" s="121"/>
      <c r="P226" s="121"/>
    </row>
    <row r="227" spans="1:16">
      <c r="A227" s="159" t="s">
        <v>478</v>
      </c>
      <c r="B227" s="111"/>
      <c r="C227" s="111"/>
      <c r="D227" s="152">
        <f>C204</f>
        <v>41912</v>
      </c>
      <c r="E227" s="152">
        <f>E149</f>
        <v>41640</v>
      </c>
    </row>
    <row r="228" spans="1:16" ht="30" customHeight="1">
      <c r="A228" s="89" t="s">
        <v>479</v>
      </c>
      <c r="D228" s="109">
        <v>0</v>
      </c>
      <c r="E228" s="109"/>
    </row>
    <row r="229" spans="1:16">
      <c r="A229" s="111" t="s">
        <v>629</v>
      </c>
      <c r="B229" s="111"/>
      <c r="C229" s="111"/>
      <c r="D229" s="112">
        <v>0</v>
      </c>
      <c r="E229" s="112">
        <v>50705943</v>
      </c>
    </row>
    <row r="230" spans="1:16" ht="18.75">
      <c r="A230" s="221" t="s">
        <v>445</v>
      </c>
      <c r="B230" s="91"/>
      <c r="C230" s="91"/>
      <c r="D230" s="136">
        <f>SUM(D228:D229)</f>
        <v>0</v>
      </c>
      <c r="E230" s="136">
        <f>SUM(E228:E229)</f>
        <v>50705943</v>
      </c>
    </row>
    <row r="231" spans="1:16">
      <c r="A231" s="118" t="s">
        <v>480</v>
      </c>
      <c r="B231" s="91"/>
      <c r="C231" s="91"/>
      <c r="D231" s="137">
        <f>D227</f>
        <v>41912</v>
      </c>
      <c r="E231" s="137">
        <f>E227</f>
        <v>41640</v>
      </c>
    </row>
    <row r="232" spans="1:16" ht="29.25" customHeight="1">
      <c r="A232" s="89" t="s">
        <v>481</v>
      </c>
      <c r="D232" s="109">
        <v>0</v>
      </c>
      <c r="E232" s="109">
        <v>0</v>
      </c>
    </row>
    <row r="233" spans="1:16">
      <c r="A233" s="111" t="s">
        <v>482</v>
      </c>
      <c r="B233" s="111"/>
      <c r="C233" s="111"/>
      <c r="D233" s="112">
        <v>695152475</v>
      </c>
      <c r="E233" s="112">
        <v>561047915</v>
      </c>
    </row>
    <row r="234" spans="1:16" ht="18.75">
      <c r="A234" s="221" t="s">
        <v>445</v>
      </c>
      <c r="B234" s="91"/>
      <c r="C234" s="91"/>
      <c r="D234" s="136">
        <f>SUM(D232:D233)</f>
        <v>695152475</v>
      </c>
      <c r="E234" s="136">
        <f>SUM(E232:E233)</f>
        <v>561047915</v>
      </c>
    </row>
    <row r="235" spans="1:16">
      <c r="A235" s="163" t="s">
        <v>483</v>
      </c>
    </row>
    <row r="236" spans="1:16" s="138" customFormat="1" ht="3.75" customHeight="1">
      <c r="A236" s="250"/>
      <c r="F236" s="251"/>
      <c r="G236" s="251"/>
      <c r="J236" s="251"/>
    </row>
    <row r="237" spans="1:16" ht="18.75">
      <c r="A237" s="252" t="s">
        <v>484</v>
      </c>
      <c r="B237" s="253"/>
      <c r="C237" s="111"/>
      <c r="D237" s="103">
        <f>D231</f>
        <v>41912</v>
      </c>
      <c r="E237" s="103">
        <f>E231</f>
        <v>41640</v>
      </c>
      <c r="F237" s="254"/>
      <c r="G237" s="254"/>
    </row>
    <row r="238" spans="1:16">
      <c r="A238" s="93" t="s">
        <v>485</v>
      </c>
      <c r="B238" s="140"/>
      <c r="D238" s="96">
        <v>224967403</v>
      </c>
      <c r="E238" s="96">
        <v>88179408</v>
      </c>
      <c r="F238" s="96"/>
    </row>
    <row r="239" spans="1:16">
      <c r="A239" s="93" t="s">
        <v>486</v>
      </c>
      <c r="B239" s="140"/>
      <c r="D239" s="96">
        <v>0</v>
      </c>
      <c r="E239" s="182"/>
      <c r="F239" s="96"/>
    </row>
    <row r="240" spans="1:16">
      <c r="A240" s="100" t="s">
        <v>487</v>
      </c>
      <c r="B240" s="166"/>
      <c r="C240" s="111"/>
      <c r="D240" s="101">
        <v>8087574</v>
      </c>
      <c r="E240" s="101">
        <v>71799149</v>
      </c>
      <c r="F240" s="96"/>
    </row>
    <row r="241" spans="1:10" ht="18.75">
      <c r="A241" s="221" t="s">
        <v>445</v>
      </c>
      <c r="B241" s="255"/>
      <c r="C241" s="91"/>
      <c r="D241" s="256">
        <f>SUM(D238:D240)</f>
        <v>233054977</v>
      </c>
      <c r="E241" s="303">
        <f>SUM(E238:E240)</f>
        <v>159978557</v>
      </c>
      <c r="F241" s="116"/>
    </row>
    <row r="242" spans="1:10">
      <c r="A242" s="257" t="s">
        <v>488</v>
      </c>
      <c r="B242" s="91"/>
      <c r="C242" s="91"/>
      <c r="D242" s="105">
        <f>D237</f>
        <v>41912</v>
      </c>
      <c r="E242" s="105">
        <f>E237</f>
        <v>41640</v>
      </c>
    </row>
    <row r="243" spans="1:10">
      <c r="A243" s="97" t="s">
        <v>489</v>
      </c>
    </row>
    <row r="244" spans="1:10">
      <c r="A244" s="97" t="s">
        <v>490</v>
      </c>
      <c r="D244" s="92"/>
      <c r="E244" s="200"/>
    </row>
    <row r="245" spans="1:10" ht="28.5" customHeight="1">
      <c r="A245" s="97" t="s">
        <v>491</v>
      </c>
      <c r="D245" s="92"/>
      <c r="E245" s="200"/>
    </row>
    <row r="246" spans="1:10" ht="17.25" hidden="1" customHeight="1">
      <c r="A246" s="97" t="s">
        <v>492</v>
      </c>
      <c r="D246" s="92"/>
      <c r="E246" s="200"/>
    </row>
    <row r="247" spans="1:10">
      <c r="A247" s="97" t="s">
        <v>493</v>
      </c>
      <c r="D247" s="92">
        <f>E247</f>
        <v>24736377</v>
      </c>
      <c r="E247" s="92">
        <v>24736377</v>
      </c>
    </row>
    <row r="248" spans="1:10">
      <c r="A248" s="97" t="s">
        <v>494</v>
      </c>
      <c r="D248" s="92">
        <v>0</v>
      </c>
      <c r="E248" s="200"/>
    </row>
    <row r="249" spans="1:10">
      <c r="A249" s="100" t="s">
        <v>495</v>
      </c>
      <c r="B249" s="111"/>
      <c r="C249" s="111"/>
      <c r="D249" s="139">
        <f>25730</f>
        <v>25730</v>
      </c>
      <c r="E249" s="288"/>
    </row>
    <row r="250" spans="1:10" ht="18.75">
      <c r="A250" s="221" t="s">
        <v>445</v>
      </c>
      <c r="B250" s="255"/>
      <c r="C250" s="91"/>
      <c r="D250" s="256">
        <f>SUM(D244:D249)</f>
        <v>24762107</v>
      </c>
      <c r="E250" s="303">
        <f>SUM(E244:E249)</f>
        <v>24736377</v>
      </c>
      <c r="F250" s="116"/>
    </row>
    <row r="251" spans="1:10" ht="18.75">
      <c r="A251" s="225"/>
      <c r="B251" s="166"/>
      <c r="C251" s="111"/>
      <c r="D251" s="258"/>
      <c r="E251" s="293"/>
      <c r="F251" s="116"/>
    </row>
    <row r="252" spans="1:10">
      <c r="A252" s="238" t="s">
        <v>496</v>
      </c>
      <c r="B252" s="111"/>
      <c r="C252" s="111"/>
      <c r="D252" s="259"/>
      <c r="E252" s="111"/>
    </row>
    <row r="253" spans="1:10">
      <c r="A253" s="140" t="s">
        <v>497</v>
      </c>
    </row>
    <row r="254" spans="1:10" s="144" customFormat="1" ht="56.25">
      <c r="A254" s="141" t="s">
        <v>498</v>
      </c>
      <c r="B254" s="142" t="s">
        <v>499</v>
      </c>
      <c r="C254" s="142" t="s">
        <v>500</v>
      </c>
      <c r="D254" s="142" t="s">
        <v>501</v>
      </c>
      <c r="E254" s="142" t="s">
        <v>502</v>
      </c>
      <c r="F254" s="143"/>
      <c r="G254" s="143"/>
      <c r="J254" s="143"/>
    </row>
    <row r="255" spans="1:10" s="147" customFormat="1" ht="18.75">
      <c r="A255" s="121" t="s">
        <v>599</v>
      </c>
      <c r="B255" s="145">
        <v>112410011</v>
      </c>
      <c r="C255" s="145">
        <f>412457242+159059845+9000000</f>
        <v>580517087</v>
      </c>
      <c r="D255" s="145">
        <f>208501696+15414667</f>
        <v>223916363</v>
      </c>
      <c r="E255" s="145">
        <v>0</v>
      </c>
      <c r="F255" s="146"/>
      <c r="G255" s="146"/>
      <c r="J255" s="146"/>
    </row>
    <row r="256" spans="1:10" s="150" customFormat="1">
      <c r="A256" s="93" t="s">
        <v>503</v>
      </c>
      <c r="B256" s="148"/>
      <c r="C256" s="148">
        <f>871165669-C255</f>
        <v>290648582</v>
      </c>
      <c r="D256" s="148">
        <v>36934727.958499998</v>
      </c>
      <c r="E256" s="148">
        <v>2502885094</v>
      </c>
      <c r="F256" s="149"/>
      <c r="G256" s="149"/>
      <c r="J256" s="149"/>
    </row>
    <row r="257" spans="1:10" s="150" customFormat="1">
      <c r="A257" s="93" t="s">
        <v>504</v>
      </c>
      <c r="B257" s="148"/>
      <c r="C257" s="148"/>
      <c r="D257" s="148"/>
      <c r="E257" s="148">
        <v>-1427000000</v>
      </c>
      <c r="F257" s="149"/>
      <c r="G257" s="149"/>
      <c r="J257" s="149"/>
    </row>
    <row r="258" spans="1:10" s="147" customFormat="1" ht="18.75">
      <c r="A258" s="121" t="s">
        <v>597</v>
      </c>
      <c r="B258" s="145">
        <f>SUM(B255:B257)</f>
        <v>112410011</v>
      </c>
      <c r="C258" s="145">
        <f>SUM(C255:C257)</f>
        <v>871165669</v>
      </c>
      <c r="D258" s="145">
        <f>SUM(D255:D257)</f>
        <v>260851090.9585</v>
      </c>
      <c r="E258" s="145">
        <f>SUM(E255:E257)</f>
        <v>1075885094</v>
      </c>
      <c r="F258" s="146"/>
      <c r="G258" s="146"/>
      <c r="J258" s="146"/>
    </row>
    <row r="259" spans="1:10" s="147" customFormat="1" ht="18.75">
      <c r="A259" s="121"/>
      <c r="B259" s="145"/>
      <c r="C259" s="145"/>
      <c r="D259" s="145"/>
      <c r="E259" s="145"/>
      <c r="F259" s="146"/>
      <c r="G259" s="146"/>
      <c r="J259" s="146"/>
    </row>
    <row r="260" spans="1:10" s="147" customFormat="1" ht="18.75">
      <c r="A260" s="121" t="s">
        <v>600</v>
      </c>
      <c r="B260" s="145">
        <f>B258</f>
        <v>112410011</v>
      </c>
      <c r="C260" s="145">
        <f>C258</f>
        <v>871165669</v>
      </c>
      <c r="D260" s="145">
        <f>D258</f>
        <v>260851090.9585</v>
      </c>
      <c r="E260" s="145">
        <f>E258</f>
        <v>1075885094</v>
      </c>
      <c r="F260" s="146"/>
      <c r="G260" s="146"/>
      <c r="J260" s="146"/>
    </row>
    <row r="261" spans="1:10" s="150" customFormat="1">
      <c r="A261" s="93" t="s">
        <v>503</v>
      </c>
      <c r="B261" s="148"/>
      <c r="C261" s="148">
        <v>295000000</v>
      </c>
      <c r="D261" s="148">
        <v>49000000</v>
      </c>
      <c r="E261" s="148">
        <f>1661776725-85885094</f>
        <v>1575891631</v>
      </c>
      <c r="F261" s="149"/>
      <c r="G261" s="149"/>
      <c r="J261" s="149"/>
    </row>
    <row r="262" spans="1:10" s="150" customFormat="1">
      <c r="A262" s="93" t="s">
        <v>504</v>
      </c>
      <c r="B262" s="148"/>
      <c r="C262" s="148">
        <v>0</v>
      </c>
      <c r="D262" s="148">
        <v>0</v>
      </c>
      <c r="E262" s="148">
        <v>-990000000</v>
      </c>
      <c r="F262" s="149"/>
      <c r="G262" s="149"/>
      <c r="J262" s="149"/>
    </row>
    <row r="263" spans="1:10" s="147" customFormat="1" ht="27" customHeight="1">
      <c r="A263" s="127" t="s">
        <v>638</v>
      </c>
      <c r="B263" s="151">
        <f>SUM(B260:B262)</f>
        <v>112410011</v>
      </c>
      <c r="C263" s="151">
        <f>SUM(C260:C262)</f>
        <v>1166165669</v>
      </c>
      <c r="D263" s="151">
        <f>SUM(D260:D262)</f>
        <v>309851090.95850003</v>
      </c>
      <c r="E263" s="304">
        <f>SUM(E260:E262)</f>
        <v>1661776725</v>
      </c>
      <c r="F263" s="146"/>
      <c r="G263" s="146"/>
      <c r="J263" s="146"/>
    </row>
    <row r="264" spans="1:10" s="150" customFormat="1">
      <c r="A264" s="93"/>
      <c r="C264" s="149"/>
      <c r="D264" s="149"/>
      <c r="F264" s="149"/>
      <c r="G264" s="149"/>
      <c r="J264" s="149"/>
    </row>
    <row r="265" spans="1:10" s="150" customFormat="1">
      <c r="A265" s="93"/>
      <c r="C265" s="149"/>
      <c r="D265" s="149"/>
      <c r="F265" s="149"/>
      <c r="G265" s="149"/>
      <c r="J265" s="149"/>
    </row>
    <row r="266" spans="1:10">
      <c r="A266" s="159" t="s">
        <v>505</v>
      </c>
      <c r="B266" s="111"/>
      <c r="C266" s="111"/>
      <c r="D266" s="152">
        <f>D242</f>
        <v>41912</v>
      </c>
      <c r="E266" s="152">
        <f>E242</f>
        <v>41640</v>
      </c>
    </row>
    <row r="267" spans="1:10" s="150" customFormat="1">
      <c r="A267" s="93" t="s">
        <v>506</v>
      </c>
      <c r="B267" s="149"/>
      <c r="D267" s="148">
        <v>4400000000</v>
      </c>
      <c r="E267" s="305">
        <v>4400000000</v>
      </c>
      <c r="F267" s="149"/>
      <c r="G267" s="149"/>
      <c r="J267" s="149"/>
    </row>
    <row r="268" spans="1:10" s="150" customFormat="1">
      <c r="A268" s="100" t="s">
        <v>507</v>
      </c>
      <c r="B268" s="139"/>
      <c r="C268" s="111"/>
      <c r="D268" s="113">
        <v>6600000000</v>
      </c>
      <c r="E268" s="306">
        <v>6600000000</v>
      </c>
      <c r="F268" s="149"/>
      <c r="G268" s="149"/>
      <c r="J268" s="149"/>
    </row>
    <row r="269" spans="1:10" ht="18.75">
      <c r="A269" s="225" t="s">
        <v>445</v>
      </c>
      <c r="B269" s="166"/>
      <c r="C269" s="111"/>
      <c r="D269" s="260">
        <f>SUM(D267:D268)</f>
        <v>11000000000</v>
      </c>
      <c r="E269" s="307">
        <f>SUM(E267:E268)</f>
        <v>11000000000</v>
      </c>
      <c r="F269" s="116"/>
    </row>
    <row r="270" spans="1:10">
      <c r="A270" s="118" t="s">
        <v>508</v>
      </c>
      <c r="B270" s="91"/>
      <c r="C270" s="91"/>
      <c r="D270" s="137">
        <f>D266</f>
        <v>41912</v>
      </c>
      <c r="E270" s="137">
        <f>E242</f>
        <v>41640</v>
      </c>
    </row>
    <row r="271" spans="1:10" s="150" customFormat="1" ht="33" customHeight="1">
      <c r="A271" s="93" t="s">
        <v>509</v>
      </c>
      <c r="B271" s="149"/>
      <c r="D271" s="148">
        <v>1100000</v>
      </c>
      <c r="E271" s="148">
        <v>1100000</v>
      </c>
      <c r="F271" s="149"/>
      <c r="G271" s="149"/>
      <c r="J271" s="149"/>
    </row>
    <row r="272" spans="1:10" s="262" customFormat="1" ht="18.75">
      <c r="A272" s="133" t="s">
        <v>510</v>
      </c>
      <c r="B272" s="261"/>
      <c r="D272" s="153">
        <v>1100000</v>
      </c>
      <c r="E272" s="153">
        <v>1100000</v>
      </c>
      <c r="F272" s="261"/>
      <c r="G272" s="261"/>
      <c r="J272" s="261"/>
    </row>
    <row r="273" spans="1:10" s="262" customFormat="1" ht="18.75">
      <c r="A273" s="133" t="s">
        <v>511</v>
      </c>
      <c r="B273" s="261"/>
      <c r="D273" s="153">
        <v>0</v>
      </c>
      <c r="E273" s="153">
        <v>0</v>
      </c>
      <c r="F273" s="261"/>
      <c r="G273" s="261"/>
      <c r="J273" s="261"/>
    </row>
    <row r="274" spans="1:10" s="150" customFormat="1">
      <c r="A274" s="93" t="s">
        <v>512</v>
      </c>
      <c r="B274" s="149"/>
      <c r="D274" s="148">
        <v>1100000</v>
      </c>
      <c r="E274" s="148">
        <v>1100000</v>
      </c>
      <c r="F274" s="149"/>
      <c r="G274" s="149"/>
      <c r="J274" s="149"/>
    </row>
    <row r="275" spans="1:10" s="262" customFormat="1" ht="18.75">
      <c r="A275" s="133" t="s">
        <v>510</v>
      </c>
      <c r="B275" s="261"/>
      <c r="D275" s="153">
        <v>1100000</v>
      </c>
      <c r="E275" s="153">
        <v>1100000</v>
      </c>
      <c r="F275" s="261"/>
      <c r="G275" s="261"/>
      <c r="J275" s="261"/>
    </row>
    <row r="276" spans="1:10" s="262" customFormat="1" ht="18.75">
      <c r="A276" s="133" t="s">
        <v>511</v>
      </c>
      <c r="B276" s="261"/>
      <c r="D276" s="153">
        <v>0</v>
      </c>
      <c r="E276" s="153">
        <v>0</v>
      </c>
      <c r="F276" s="261"/>
      <c r="G276" s="261"/>
      <c r="J276" s="261"/>
    </row>
    <row r="277" spans="1:10" s="150" customFormat="1">
      <c r="A277" s="93" t="s">
        <v>513</v>
      </c>
      <c r="B277" s="149"/>
      <c r="D277" s="148">
        <v>10000</v>
      </c>
      <c r="E277" s="148">
        <v>10000</v>
      </c>
      <c r="F277" s="149"/>
      <c r="G277" s="149"/>
      <c r="J277" s="149"/>
    </row>
    <row r="278" spans="1:10" s="150" customFormat="1">
      <c r="A278" s="93"/>
      <c r="B278" s="149"/>
      <c r="C278" s="149"/>
      <c r="D278" s="149"/>
      <c r="E278" s="149"/>
      <c r="F278" s="149"/>
      <c r="G278" s="149"/>
      <c r="J278" s="149"/>
    </row>
    <row r="279" spans="1:10">
      <c r="A279" s="159" t="s">
        <v>514</v>
      </c>
      <c r="B279" s="111"/>
      <c r="C279" s="111"/>
      <c r="D279" s="152">
        <f>D270</f>
        <v>41912</v>
      </c>
      <c r="E279" s="152">
        <f>E242</f>
        <v>41640</v>
      </c>
    </row>
    <row r="280" spans="1:10" s="316" customFormat="1" ht="18.75">
      <c r="A280" s="140" t="s">
        <v>515</v>
      </c>
      <c r="D280" s="317">
        <f>E290</f>
        <v>1075885094</v>
      </c>
      <c r="E280" s="318"/>
      <c r="F280" s="319"/>
      <c r="G280" s="319"/>
      <c r="J280" s="319"/>
    </row>
    <row r="281" spans="1:10" s="263" customFormat="1" ht="18.75">
      <c r="A281" s="140" t="s">
        <v>516</v>
      </c>
      <c r="D281" s="154">
        <f>E261</f>
        <v>1575891631</v>
      </c>
      <c r="E281" s="154">
        <f>E256</f>
        <v>2502885094</v>
      </c>
      <c r="F281" s="264"/>
      <c r="G281" s="264"/>
      <c r="J281" s="264"/>
    </row>
    <row r="282" spans="1:10" s="213" customFormat="1">
      <c r="A282" s="265" t="s">
        <v>517</v>
      </c>
      <c r="D282" s="154">
        <f>SUM(D283:D289)</f>
        <v>990000000</v>
      </c>
      <c r="E282" s="154">
        <f>SUM(E283:E289)</f>
        <v>1427000000</v>
      </c>
      <c r="F282" s="156"/>
      <c r="G282" s="156"/>
      <c r="J282" s="156"/>
    </row>
    <row r="283" spans="1:10" s="213" customFormat="1">
      <c r="A283" s="266" t="s">
        <v>518</v>
      </c>
      <c r="D283" s="155"/>
      <c r="E283" s="308"/>
      <c r="F283" s="155"/>
      <c r="G283" s="156"/>
      <c r="J283" s="156"/>
    </row>
    <row r="284" spans="1:10" s="213" customFormat="1">
      <c r="A284" s="266" t="s">
        <v>519</v>
      </c>
      <c r="D284" s="155"/>
      <c r="E284" s="155">
        <v>295000000</v>
      </c>
      <c r="F284" s="155"/>
      <c r="G284" s="156"/>
      <c r="J284" s="156"/>
    </row>
    <row r="285" spans="1:10" s="213" customFormat="1">
      <c r="A285" s="266" t="s">
        <v>520</v>
      </c>
      <c r="D285" s="155"/>
      <c r="E285" s="155">
        <v>49000000</v>
      </c>
      <c r="F285" s="155"/>
      <c r="G285" s="156"/>
      <c r="J285" s="156"/>
    </row>
    <row r="286" spans="1:10" s="213" customFormat="1">
      <c r="A286" s="266" t="s">
        <v>521</v>
      </c>
      <c r="D286" s="155"/>
      <c r="E286" s="155">
        <v>123000000</v>
      </c>
      <c r="F286" s="155"/>
      <c r="G286" s="156"/>
      <c r="J286" s="156"/>
    </row>
    <row r="287" spans="1:10" s="213" customFormat="1">
      <c r="A287" s="266" t="s">
        <v>522</v>
      </c>
      <c r="D287" s="155"/>
      <c r="E287" s="155">
        <v>75000000</v>
      </c>
      <c r="F287" s="155"/>
      <c r="G287" s="156"/>
      <c r="J287" s="156"/>
    </row>
    <row r="288" spans="1:10" s="213" customFormat="1">
      <c r="A288" s="266" t="s">
        <v>523</v>
      </c>
      <c r="D288" s="155"/>
      <c r="E288" s="155">
        <v>225000000</v>
      </c>
      <c r="F288" s="155"/>
      <c r="G288" s="156"/>
      <c r="J288" s="156"/>
    </row>
    <row r="289" spans="1:15" s="213" customFormat="1">
      <c r="A289" s="267" t="s">
        <v>630</v>
      </c>
      <c r="B289" s="268"/>
      <c r="C289" s="268"/>
      <c r="D289" s="157">
        <v>990000000</v>
      </c>
      <c r="E289" s="309">
        <v>660000000</v>
      </c>
      <c r="F289" s="156"/>
      <c r="G289" s="156"/>
      <c r="J289" s="156"/>
    </row>
    <row r="290" spans="1:15" s="213" customFormat="1">
      <c r="A290" s="118" t="s">
        <v>631</v>
      </c>
      <c r="B290" s="269"/>
      <c r="C290" s="268"/>
      <c r="D290" s="270">
        <f>D281+D280-D282</f>
        <v>1661776725</v>
      </c>
      <c r="E290" s="270">
        <f>E281+E280-E282</f>
        <v>1075885094</v>
      </c>
      <c r="F290" s="156"/>
      <c r="G290" s="156"/>
      <c r="J290" s="156"/>
    </row>
    <row r="291" spans="1:15" s="213" customFormat="1" ht="24" customHeight="1">
      <c r="A291" s="159"/>
      <c r="B291" s="268"/>
      <c r="C291" s="268"/>
      <c r="D291" s="158"/>
      <c r="E291" s="158"/>
      <c r="F291" s="156"/>
      <c r="G291" s="156"/>
      <c r="J291" s="156"/>
    </row>
    <row r="292" spans="1:15" ht="24" customHeight="1">
      <c r="A292" s="159" t="s">
        <v>524</v>
      </c>
      <c r="B292" s="111"/>
      <c r="C292" s="111"/>
      <c r="D292" s="152">
        <f>D279</f>
        <v>41912</v>
      </c>
      <c r="E292" s="152">
        <f>E270</f>
        <v>41640</v>
      </c>
    </row>
    <row r="293" spans="1:15" ht="24" customHeight="1">
      <c r="A293" s="140" t="s">
        <v>525</v>
      </c>
      <c r="D293" s="160">
        <f>SUM(D294:D298)</f>
        <v>38097782665</v>
      </c>
      <c r="E293" s="160">
        <f>SUM(E294:E298)</f>
        <v>47134372980</v>
      </c>
    </row>
    <row r="294" spans="1:15">
      <c r="A294" s="163" t="s">
        <v>526</v>
      </c>
      <c r="D294" s="109">
        <v>22329866099</v>
      </c>
      <c r="E294" s="109">
        <v>23634940848</v>
      </c>
      <c r="K294" s="92">
        <v>11034211886</v>
      </c>
      <c r="L294" s="92">
        <v>12365674</v>
      </c>
      <c r="M294" s="271">
        <f>K294-L294</f>
        <v>11021846212</v>
      </c>
      <c r="N294" s="271">
        <f>[1]q1!D271</f>
        <v>325070149</v>
      </c>
      <c r="O294" s="92">
        <f>M294+N294</f>
        <v>11346916361</v>
      </c>
    </row>
    <row r="295" spans="1:15">
      <c r="A295" s="163" t="s">
        <v>527</v>
      </c>
      <c r="D295" s="109">
        <v>2052077835</v>
      </c>
      <c r="E295" s="109">
        <v>2403415710</v>
      </c>
      <c r="K295" s="92">
        <v>480186352</v>
      </c>
      <c r="L295" s="92">
        <f>26271747-768000</f>
        <v>25503747</v>
      </c>
      <c r="M295" s="271">
        <f>K295-L295</f>
        <v>454682605</v>
      </c>
      <c r="N295" s="271">
        <f>[1]q1!D272</f>
        <v>218436856</v>
      </c>
      <c r="O295" s="92">
        <f>M295+N295</f>
        <v>673119461</v>
      </c>
    </row>
    <row r="296" spans="1:15">
      <c r="A296" s="163" t="s">
        <v>528</v>
      </c>
      <c r="D296" s="109">
        <v>7133687120</v>
      </c>
      <c r="E296" s="109">
        <v>14232725749</v>
      </c>
      <c r="K296" s="92">
        <v>2422892526</v>
      </c>
      <c r="L296" s="92">
        <v>26390800</v>
      </c>
      <c r="M296" s="271">
        <f>K296-L296</f>
        <v>2396501726</v>
      </c>
      <c r="N296" s="271">
        <f>[1]q1!D273</f>
        <v>1846691897</v>
      </c>
      <c r="O296" s="92">
        <f>M296+N296</f>
        <v>4243193623</v>
      </c>
    </row>
    <row r="297" spans="1:15">
      <c r="A297" s="163" t="s">
        <v>529</v>
      </c>
      <c r="D297" s="109">
        <v>6582151611</v>
      </c>
      <c r="E297" s="109">
        <v>6862407400</v>
      </c>
      <c r="K297" s="92">
        <v>945035551</v>
      </c>
      <c r="L297" s="92"/>
      <c r="M297" s="271">
        <f>K297-L297</f>
        <v>945035551</v>
      </c>
      <c r="N297" s="271">
        <f>[1]q1!D274</f>
        <v>417166580</v>
      </c>
      <c r="O297" s="92">
        <f>M297+N297</f>
        <v>1362202131</v>
      </c>
    </row>
    <row r="298" spans="1:15">
      <c r="A298" s="163" t="s">
        <v>530</v>
      </c>
      <c r="D298" s="109">
        <v>0</v>
      </c>
      <c r="E298" s="233">
        <v>883273</v>
      </c>
      <c r="L298" s="92">
        <f>SUM(L294:L297)</f>
        <v>64260221</v>
      </c>
      <c r="N298" s="271">
        <f>[1]q1!D275</f>
        <v>8967273</v>
      </c>
      <c r="O298" s="139">
        <f>M298+N298</f>
        <v>8967273</v>
      </c>
    </row>
    <row r="299" spans="1:15">
      <c r="A299" s="140" t="s">
        <v>531</v>
      </c>
      <c r="D299" s="160">
        <f>SUM(D300:D302)</f>
        <v>76950939</v>
      </c>
      <c r="E299" s="160">
        <f>SUM(E300:E302)</f>
        <v>217403367</v>
      </c>
      <c r="L299" s="92">
        <v>64260221</v>
      </c>
      <c r="O299" s="92">
        <f>SUM(O294:O298)</f>
        <v>17634398849</v>
      </c>
    </row>
    <row r="300" spans="1:15">
      <c r="A300" s="163" t="s">
        <v>532</v>
      </c>
      <c r="D300" s="109">
        <v>0</v>
      </c>
      <c r="E300" s="233"/>
      <c r="K300" s="92"/>
      <c r="L300" s="92">
        <f>L298-L299</f>
        <v>0</v>
      </c>
      <c r="O300" s="92">
        <v>17616093404</v>
      </c>
    </row>
    <row r="301" spans="1:15">
      <c r="A301" s="163" t="s">
        <v>533</v>
      </c>
      <c r="D301" s="109">
        <v>0</v>
      </c>
      <c r="E301" s="233">
        <v>0</v>
      </c>
      <c r="K301" s="92"/>
      <c r="L301" s="92"/>
      <c r="O301" s="92">
        <f>O299-O300</f>
        <v>18305445</v>
      </c>
    </row>
    <row r="302" spans="1:15">
      <c r="A302" s="165" t="s">
        <v>534</v>
      </c>
      <c r="B302" s="111"/>
      <c r="C302" s="111"/>
      <c r="D302" s="113">
        <v>76950939</v>
      </c>
      <c r="E302" s="113">
        <v>217403367</v>
      </c>
    </row>
    <row r="303" spans="1:15">
      <c r="A303" s="165" t="s">
        <v>535</v>
      </c>
      <c r="B303" s="111"/>
      <c r="C303" s="111"/>
      <c r="D303" s="161">
        <f>D293-D299</f>
        <v>38020831726</v>
      </c>
      <c r="E303" s="161">
        <f>E293-E299</f>
        <v>46916969613</v>
      </c>
    </row>
    <row r="304" spans="1:15" ht="28.5" customHeight="1">
      <c r="A304" s="140"/>
      <c r="C304" s="271"/>
    </row>
    <row r="305" spans="1:5" ht="8.25" customHeight="1">
      <c r="A305" s="140"/>
      <c r="C305" s="271"/>
    </row>
    <row r="306" spans="1:5" ht="8.25" customHeight="1">
      <c r="A306" s="140"/>
      <c r="C306" s="271"/>
    </row>
    <row r="307" spans="1:5" ht="8.25" customHeight="1">
      <c r="A307" s="140"/>
      <c r="C307" s="271"/>
    </row>
    <row r="308" spans="1:5">
      <c r="A308" s="159" t="s">
        <v>536</v>
      </c>
      <c r="B308" s="111"/>
      <c r="C308" s="111"/>
      <c r="D308" s="152">
        <f>D292</f>
        <v>41912</v>
      </c>
      <c r="E308" s="152">
        <f>E292</f>
        <v>41640</v>
      </c>
    </row>
    <row r="309" spans="1:5" ht="21.75" customHeight="1">
      <c r="A309" s="163" t="s">
        <v>537</v>
      </c>
      <c r="D309" s="233">
        <v>19545695161</v>
      </c>
      <c r="E309" s="233">
        <v>20694674692</v>
      </c>
    </row>
    <row r="310" spans="1:5">
      <c r="A310" s="163" t="s">
        <v>538</v>
      </c>
      <c r="D310" s="233">
        <v>1419271142</v>
      </c>
      <c r="E310" s="233">
        <v>1745944505</v>
      </c>
    </row>
    <row r="311" spans="1:5">
      <c r="A311" s="163" t="s">
        <v>539</v>
      </c>
      <c r="D311" s="233">
        <v>5595655565</v>
      </c>
      <c r="E311" s="233">
        <v>11320211540</v>
      </c>
    </row>
    <row r="312" spans="1:5">
      <c r="A312" s="163" t="s">
        <v>540</v>
      </c>
      <c r="D312" s="233">
        <v>4998231613</v>
      </c>
      <c r="E312" s="233">
        <v>5316948860</v>
      </c>
    </row>
    <row r="313" spans="1:5">
      <c r="A313" s="166" t="s">
        <v>541</v>
      </c>
      <c r="B313" s="272"/>
      <c r="C313" s="272"/>
      <c r="D313" s="162"/>
      <c r="E313" s="162">
        <v>0</v>
      </c>
    </row>
    <row r="314" spans="1:5">
      <c r="A314" s="166" t="s">
        <v>542</v>
      </c>
      <c r="B314" s="111"/>
      <c r="C314" s="111"/>
      <c r="D314" s="161">
        <f>SUM(D309:D313)</f>
        <v>31558853481</v>
      </c>
      <c r="E314" s="161">
        <f>SUM(E309:E313)</f>
        <v>39077779597</v>
      </c>
    </row>
    <row r="315" spans="1:5">
      <c r="A315" s="140"/>
    </row>
    <row r="316" spans="1:5">
      <c r="A316" s="159" t="s">
        <v>543</v>
      </c>
      <c r="B316" s="111"/>
      <c r="C316" s="111"/>
      <c r="D316" s="152">
        <f>D308</f>
        <v>41912</v>
      </c>
      <c r="E316" s="152">
        <f>E308</f>
        <v>41640</v>
      </c>
    </row>
    <row r="317" spans="1:5">
      <c r="A317" s="163" t="s">
        <v>544</v>
      </c>
      <c r="D317" s="109">
        <f>286792685-D318</f>
        <v>233053280</v>
      </c>
      <c r="E317" s="109">
        <v>424930346</v>
      </c>
    </row>
    <row r="318" spans="1:5">
      <c r="A318" s="163" t="s">
        <v>545</v>
      </c>
      <c r="D318" s="109">
        <v>53739405</v>
      </c>
      <c r="E318" s="109">
        <v>209434422</v>
      </c>
    </row>
    <row r="319" spans="1:5">
      <c r="A319" s="163" t="s">
        <v>598</v>
      </c>
      <c r="D319" s="109"/>
      <c r="E319" s="109">
        <v>1219560000</v>
      </c>
    </row>
    <row r="320" spans="1:5">
      <c r="A320" s="165" t="s">
        <v>546</v>
      </c>
      <c r="B320" s="111"/>
      <c r="C320" s="111"/>
      <c r="D320" s="113">
        <v>0</v>
      </c>
      <c r="E320" s="302"/>
    </row>
    <row r="321" spans="1:10">
      <c r="A321" s="166" t="s">
        <v>542</v>
      </c>
      <c r="B321" s="111"/>
      <c r="C321" s="111"/>
      <c r="D321" s="168">
        <f>SUM(D317:D320)</f>
        <v>286792685</v>
      </c>
      <c r="E321" s="161">
        <f>SUM(E317:E320)</f>
        <v>1853924768</v>
      </c>
    </row>
    <row r="322" spans="1:10">
      <c r="A322" s="159" t="s">
        <v>547</v>
      </c>
      <c r="B322" s="111"/>
      <c r="C322" s="111"/>
      <c r="D322" s="152">
        <f>D316</f>
        <v>41912</v>
      </c>
      <c r="E322" s="152">
        <f>E316</f>
        <v>41640</v>
      </c>
    </row>
    <row r="323" spans="1:10" ht="21" customHeight="1">
      <c r="A323" s="163" t="s">
        <v>548</v>
      </c>
      <c r="D323" s="109">
        <v>28397600</v>
      </c>
      <c r="E323" s="109">
        <v>73741223</v>
      </c>
    </row>
    <row r="324" spans="1:10">
      <c r="A324" s="164" t="s">
        <v>545</v>
      </c>
      <c r="D324" s="109">
        <f>232200420-D323</f>
        <v>203802820</v>
      </c>
      <c r="E324" s="109">
        <f>384587390-E323-E325</f>
        <v>319722250</v>
      </c>
    </row>
    <row r="325" spans="1:10">
      <c r="A325" s="164" t="s">
        <v>549</v>
      </c>
      <c r="B325" s="150"/>
      <c r="C325" s="150"/>
      <c r="D325" s="148">
        <v>0</v>
      </c>
      <c r="E325" s="148">
        <v>-8876083</v>
      </c>
    </row>
    <row r="326" spans="1:10">
      <c r="A326" s="165" t="s">
        <v>601</v>
      </c>
      <c r="B326" s="111"/>
      <c r="C326" s="111"/>
      <c r="D326" s="113">
        <v>0</v>
      </c>
      <c r="E326" s="113"/>
    </row>
    <row r="327" spans="1:10" ht="18.75">
      <c r="A327" s="166" t="s">
        <v>542</v>
      </c>
      <c r="B327" s="111"/>
      <c r="C327" s="167"/>
      <c r="D327" s="168">
        <f>SUM(D323:D326)</f>
        <v>232200420</v>
      </c>
      <c r="E327" s="161">
        <f>SUM(E323:E326)</f>
        <v>384587390</v>
      </c>
    </row>
    <row r="328" spans="1:10" s="274" customFormat="1" ht="18.75">
      <c r="A328" s="159" t="s">
        <v>639</v>
      </c>
      <c r="B328" s="273"/>
      <c r="C328" s="273"/>
      <c r="D328" s="273"/>
      <c r="E328" s="152">
        <f>E322</f>
        <v>41640</v>
      </c>
      <c r="F328" s="227"/>
      <c r="G328" s="227"/>
      <c r="J328" s="227"/>
    </row>
    <row r="329" spans="1:10" s="274" customFormat="1" ht="18.75">
      <c r="A329" s="77" t="s">
        <v>550</v>
      </c>
      <c r="D329" s="108">
        <v>474908170</v>
      </c>
      <c r="E329" s="233">
        <v>733624967</v>
      </c>
      <c r="F329" s="227"/>
      <c r="G329" s="227"/>
      <c r="J329" s="227"/>
    </row>
    <row r="330" spans="1:10" s="274" customFormat="1" ht="18.75">
      <c r="A330" s="77" t="s">
        <v>551</v>
      </c>
      <c r="D330" s="108">
        <f>D281</f>
        <v>1575891631</v>
      </c>
      <c r="E330" s="233">
        <v>2502885094</v>
      </c>
      <c r="F330" s="227"/>
      <c r="G330" s="227"/>
      <c r="J330" s="227"/>
    </row>
    <row r="331" spans="1:10" s="274" customFormat="1" ht="18.75">
      <c r="A331" s="265" t="s">
        <v>552</v>
      </c>
      <c r="D331" s="108">
        <f>D330/1100000</f>
        <v>1432.6287554545454</v>
      </c>
      <c r="E331" s="233">
        <f>E330/1100000</f>
        <v>2275.3500854545455</v>
      </c>
      <c r="F331" s="227"/>
      <c r="G331" s="227"/>
      <c r="J331" s="227"/>
    </row>
    <row r="332" spans="1:10" s="274" customFormat="1" ht="18.75">
      <c r="A332" s="265" t="s">
        <v>632</v>
      </c>
      <c r="D332" s="108">
        <v>0</v>
      </c>
      <c r="E332" s="108">
        <v>1650000000</v>
      </c>
      <c r="F332" s="227"/>
      <c r="G332" s="227"/>
      <c r="J332" s="227"/>
    </row>
    <row r="333" spans="1:10" hidden="1">
      <c r="A333" s="163" t="s">
        <v>602</v>
      </c>
    </row>
    <row r="334" spans="1:10" ht="17.25" hidden="1" customHeight="1">
      <c r="A334" s="163" t="s">
        <v>553</v>
      </c>
    </row>
    <row r="335" spans="1:10" ht="17.25" hidden="1" customHeight="1">
      <c r="A335" s="163"/>
    </row>
    <row r="336" spans="1:10" ht="17.25" hidden="1" customHeight="1">
      <c r="A336" s="163"/>
    </row>
    <row r="337" spans="1:10" ht="17.25" hidden="1" customHeight="1">
      <c r="A337" s="265" t="s">
        <v>554</v>
      </c>
    </row>
    <row r="338" spans="1:10" hidden="1">
      <c r="A338" s="163" t="s">
        <v>555</v>
      </c>
      <c r="B338" s="163"/>
      <c r="C338" s="163" t="s">
        <v>556</v>
      </c>
    </row>
    <row r="339" spans="1:10" hidden="1">
      <c r="A339" s="163" t="s">
        <v>557</v>
      </c>
      <c r="B339" s="163"/>
      <c r="C339" s="163" t="s">
        <v>428</v>
      </c>
    </row>
    <row r="340" spans="1:10" hidden="1">
      <c r="A340" s="163" t="s">
        <v>558</v>
      </c>
      <c r="B340" s="163"/>
      <c r="C340" s="163" t="s">
        <v>428</v>
      </c>
    </row>
    <row r="341" spans="1:10" hidden="1">
      <c r="A341" s="163" t="s">
        <v>559</v>
      </c>
      <c r="B341" s="163"/>
      <c r="C341" s="163" t="s">
        <v>428</v>
      </c>
    </row>
    <row r="342" spans="1:10" hidden="1">
      <c r="A342" s="140"/>
    </row>
    <row r="343" spans="1:10" hidden="1">
      <c r="A343" s="140" t="s">
        <v>603</v>
      </c>
    </row>
    <row r="344" spans="1:10" hidden="1">
      <c r="A344" s="166" t="s">
        <v>560</v>
      </c>
      <c r="B344" s="166"/>
      <c r="C344" s="166" t="s">
        <v>561</v>
      </c>
      <c r="D344" s="111"/>
      <c r="E344" s="310" t="s">
        <v>562</v>
      </c>
    </row>
    <row r="345" spans="1:10" s="150" customFormat="1" hidden="1">
      <c r="A345" s="255" t="s">
        <v>563</v>
      </c>
      <c r="B345" s="255"/>
      <c r="C345" s="255"/>
      <c r="D345" s="91"/>
      <c r="E345" s="311">
        <f>SUM(E346:E349)</f>
        <v>0</v>
      </c>
      <c r="F345" s="149"/>
      <c r="G345" s="149"/>
      <c r="J345" s="149"/>
    </row>
    <row r="346" spans="1:10" hidden="1">
      <c r="A346" s="163" t="s">
        <v>564</v>
      </c>
      <c r="B346" s="163"/>
      <c r="C346" s="163" t="s">
        <v>565</v>
      </c>
      <c r="E346" s="148"/>
    </row>
    <row r="347" spans="1:10" hidden="1">
      <c r="A347" s="163" t="s">
        <v>557</v>
      </c>
      <c r="B347" s="163"/>
      <c r="C347" s="163" t="s">
        <v>566</v>
      </c>
      <c r="E347" s="109"/>
    </row>
    <row r="348" spans="1:10" hidden="1">
      <c r="A348" s="163" t="s">
        <v>558</v>
      </c>
      <c r="B348" s="163"/>
      <c r="C348" s="163" t="s">
        <v>567</v>
      </c>
      <c r="E348" s="109"/>
    </row>
    <row r="349" spans="1:10" hidden="1">
      <c r="A349" s="163" t="s">
        <v>559</v>
      </c>
      <c r="B349" s="163"/>
      <c r="C349" s="163" t="s">
        <v>568</v>
      </c>
      <c r="E349" s="109"/>
    </row>
    <row r="350" spans="1:10" hidden="1">
      <c r="A350" s="140"/>
    </row>
    <row r="351" spans="1:10" hidden="1">
      <c r="A351" s="140" t="s">
        <v>569</v>
      </c>
    </row>
    <row r="352" spans="1:10" hidden="1">
      <c r="A352" s="275" t="s">
        <v>560</v>
      </c>
      <c r="B352" s="275"/>
      <c r="C352" s="275"/>
    </row>
    <row r="353" spans="1:3" ht="18" hidden="1" thickBot="1">
      <c r="A353" s="276"/>
      <c r="B353" s="276"/>
      <c r="C353" s="276"/>
    </row>
    <row r="354" spans="1:3" hidden="1">
      <c r="A354" s="163" t="s">
        <v>570</v>
      </c>
      <c r="B354" s="163"/>
      <c r="C354" s="163"/>
    </row>
    <row r="355" spans="1:3" hidden="1">
      <c r="A355" s="163"/>
      <c r="B355" s="163"/>
      <c r="C355" s="163"/>
    </row>
    <row r="356" spans="1:3" hidden="1">
      <c r="A356" s="163" t="s">
        <v>571</v>
      </c>
      <c r="B356" s="163"/>
      <c r="C356" s="163"/>
    </row>
    <row r="357" spans="1:3" hidden="1">
      <c r="A357" s="163" t="s">
        <v>557</v>
      </c>
      <c r="B357" s="163"/>
      <c r="C357" s="163"/>
    </row>
    <row r="358" spans="1:3" hidden="1">
      <c r="A358" s="277"/>
      <c r="B358" s="277"/>
      <c r="C358" s="277"/>
    </row>
    <row r="359" spans="1:3" hidden="1">
      <c r="A359" s="163" t="s">
        <v>572</v>
      </c>
      <c r="B359" s="163"/>
      <c r="C359" s="163"/>
    </row>
    <row r="360" spans="1:3" hidden="1">
      <c r="A360" s="163" t="s">
        <v>558</v>
      </c>
      <c r="B360" s="163"/>
      <c r="C360" s="163"/>
    </row>
    <row r="361" spans="1:3" hidden="1">
      <c r="A361" s="163" t="s">
        <v>573</v>
      </c>
      <c r="B361" s="163"/>
      <c r="C361" s="163"/>
    </row>
    <row r="362" spans="1:3" hidden="1">
      <c r="A362" s="163" t="s">
        <v>574</v>
      </c>
      <c r="B362" s="163"/>
      <c r="C362" s="163"/>
    </row>
    <row r="363" spans="1:3" hidden="1">
      <c r="A363" s="163" t="s">
        <v>575</v>
      </c>
      <c r="B363" s="163"/>
      <c r="C363" s="163"/>
    </row>
    <row r="364" spans="1:3" hidden="1">
      <c r="A364" s="140" t="s">
        <v>576</v>
      </c>
      <c r="B364" s="163"/>
      <c r="C364" s="163"/>
    </row>
    <row r="365" spans="1:3" hidden="1">
      <c r="A365" s="140"/>
    </row>
    <row r="366" spans="1:3" hidden="1">
      <c r="A366" s="140"/>
    </row>
    <row r="367" spans="1:3" hidden="1">
      <c r="A367" s="140"/>
    </row>
    <row r="368" spans="1:3" hidden="1">
      <c r="A368" s="140"/>
    </row>
    <row r="369" spans="1:10" hidden="1">
      <c r="A369" s="140"/>
    </row>
    <row r="370" spans="1:10" hidden="1">
      <c r="A370" s="140"/>
    </row>
    <row r="371" spans="1:10" hidden="1">
      <c r="A371" s="140"/>
    </row>
    <row r="372" spans="1:10" hidden="1">
      <c r="A372" s="140" t="s">
        <v>577</v>
      </c>
    </row>
    <row r="373" spans="1:10" hidden="1">
      <c r="A373" s="163" t="s">
        <v>578</v>
      </c>
    </row>
    <row r="374" spans="1:10" hidden="1">
      <c r="A374" s="163"/>
    </row>
    <row r="375" spans="1:10" hidden="1">
      <c r="A375" s="140" t="s">
        <v>579</v>
      </c>
    </row>
    <row r="376" spans="1:10" hidden="1">
      <c r="A376" s="163" t="s">
        <v>580</v>
      </c>
    </row>
    <row r="377" spans="1:10" s="274" customFormat="1" ht="47.25" customHeight="1">
      <c r="A377" s="77"/>
      <c r="C377" s="365" t="s">
        <v>635</v>
      </c>
      <c r="D377" s="365"/>
      <c r="E377" s="365"/>
      <c r="F377" s="227"/>
      <c r="G377" s="227"/>
      <c r="J377" s="227"/>
    </row>
    <row r="378" spans="1:10" s="274" customFormat="1" ht="18.75">
      <c r="A378" s="278" t="s">
        <v>5</v>
      </c>
      <c r="B378" s="279"/>
      <c r="C378" s="358" t="s">
        <v>0</v>
      </c>
      <c r="D378" s="358"/>
      <c r="E378" s="358"/>
      <c r="F378" s="227"/>
      <c r="G378" s="227"/>
      <c r="J378" s="227"/>
    </row>
    <row r="379" spans="1:10" s="274" customFormat="1" ht="18.75">
      <c r="C379" s="265"/>
      <c r="F379" s="227"/>
      <c r="G379" s="227"/>
      <c r="J379" s="227"/>
    </row>
    <row r="380" spans="1:10" s="274" customFormat="1" ht="18.75">
      <c r="C380" s="265"/>
      <c r="F380" s="227"/>
      <c r="G380" s="227"/>
      <c r="J380" s="227"/>
    </row>
    <row r="381" spans="1:10" s="274" customFormat="1" ht="18.75">
      <c r="C381" s="265"/>
      <c r="F381" s="227"/>
      <c r="G381" s="227"/>
      <c r="J381" s="227"/>
    </row>
    <row r="382" spans="1:10" s="274" customFormat="1" ht="18.75">
      <c r="A382" s="278" t="s">
        <v>1</v>
      </c>
      <c r="B382" s="279"/>
      <c r="C382" s="358" t="s">
        <v>2</v>
      </c>
      <c r="D382" s="358"/>
      <c r="E382" s="358"/>
      <c r="F382" s="227"/>
      <c r="G382" s="227"/>
      <c r="J382" s="227"/>
    </row>
    <row r="383" spans="1:10">
      <c r="A383" s="250"/>
    </row>
  </sheetData>
  <mergeCells count="16">
    <mergeCell ref="A72:B72"/>
    <mergeCell ref="C72:E72"/>
    <mergeCell ref="A1:E1"/>
    <mergeCell ref="A2:E2"/>
    <mergeCell ref="C70:E70"/>
    <mergeCell ref="A71:B71"/>
    <mergeCell ref="C71:E71"/>
    <mergeCell ref="C382:E382"/>
    <mergeCell ref="A73:B73"/>
    <mergeCell ref="C73:E73"/>
    <mergeCell ref="C378:E378"/>
    <mergeCell ref="A138:B138"/>
    <mergeCell ref="A149:B149"/>
    <mergeCell ref="C190:D190"/>
    <mergeCell ref="D204:E204"/>
    <mergeCell ref="C377:E377"/>
  </mergeCells>
  <phoneticPr fontId="0" type="noConversion"/>
  <pageMargins left="0.63" right="0.19" top="0.77" bottom="0.54" header="0.33" footer="0.28000000000000003"/>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KET QUA KD</vt:lpstr>
      <vt:lpstr>CANDOI</vt:lpstr>
      <vt:lpstr>LUU CHUYEN TIEN TE</vt:lpstr>
      <vt:lpstr>THUYET MINH BCTC</vt:lpstr>
    </vt:vector>
  </TitlesOfParts>
  <Company>KE TOAN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Khoa Tuyen</dc:creator>
  <cp:lastModifiedBy>TLC</cp:lastModifiedBy>
  <cp:lastPrinted>2014-10-09T01:42:17Z</cp:lastPrinted>
  <dcterms:created xsi:type="dcterms:W3CDTF">2010-07-27T02:36:38Z</dcterms:created>
  <dcterms:modified xsi:type="dcterms:W3CDTF">2014-10-09T01:42:19Z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f6e04821ad324641ab500821597400ea.psdsxs" Id="Rd4ca308d5b94417e" /></Relationships>
</file>